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4355" windowHeight="9270" tabRatio="986"/>
  </bookViews>
  <sheets>
    <sheet name="งบแสดงฐานะ1 " sheetId="26" r:id="rId1"/>
    <sheet name="งบแสดงฐานะ 2" sheetId="1" r:id="rId2"/>
    <sheet name="หมายเหตุ 3" sheetId="2" r:id="rId3"/>
    <sheet name="หมายเหตุ 4" sheetId="5" r:id="rId4"/>
    <sheet name="หมายเหตุ 5" sheetId="3" r:id="rId5"/>
    <sheet name="หมายเหตุ 10" sheetId="6" r:id="rId6"/>
    <sheet name="หมายเหตุ 11" sheetId="7" r:id="rId7"/>
    <sheet name="หมายเหตุ 12" sheetId="8" r:id="rId8"/>
    <sheet name="หมายเหตุ 13" sheetId="9" r:id="rId9"/>
    <sheet name="หมายเหตุ 17" sheetId="10" r:id="rId10"/>
    <sheet name="จ่ายจากงบกลาง" sheetId="11" r:id="rId11"/>
    <sheet name="จ่ายแผนงานรักษาความสงบภายใน" sheetId="14" r:id="rId12"/>
    <sheet name="แผนงานการศึกษา" sheetId="15" r:id="rId13"/>
    <sheet name="แผนงานสาธารณสุข" sheetId="16" r:id="rId14"/>
    <sheet name="แผนงานสังคมสงเคราะห์" sheetId="17" r:id="rId15"/>
    <sheet name="แผนงานเคหะฯ" sheetId="18" r:id="rId16"/>
    <sheet name="แผนงานสร้างความเข็มแข็ง" sheetId="19" r:id="rId17"/>
    <sheet name="แผนงานศาสนาฯ" sheetId="20" r:id="rId18"/>
    <sheet name="แผนงานการเกษตร" sheetId="21" r:id="rId19"/>
    <sheet name="แผนงานการพาณิชย์" sheetId="22" r:id="rId20"/>
    <sheet name="จ่ายแผนงานบริหารฯ" sheetId="13" r:id="rId21"/>
    <sheet name="รายงานรวมตามแผนงาน" sheetId="23" r:id="rId22"/>
    <sheet name="รายงานจ่ายจากเงินสะสม" sheetId="24" r:id="rId23"/>
    <sheet name="รายงานจ่ายจากเงินอุดหนุนเฉพาะกิ" sheetId="28" r:id="rId24"/>
    <sheet name="งบแสดงผลการดำเนินงานรวม" sheetId="29" r:id="rId25"/>
    <sheet name="รายงานจ่ายจากเงินทุนสะสม " sheetId="30" r:id="rId26"/>
    <sheet name="Sheet1" sheetId="27" r:id="rId27"/>
    <sheet name="Sheet2" sheetId="31" r:id="rId28"/>
    <sheet name="Sheet3" sheetId="32" r:id="rId29"/>
    <sheet name="Sheet4" sheetId="33" r:id="rId30"/>
  </sheets>
  <definedNames>
    <definedName name="_xlnm.Print_Area" localSheetId="24">งบแสดงผลการดำเนินงานรวม!$A$1:$R$38</definedName>
  </definedNames>
  <calcPr calcId="144525"/>
</workbook>
</file>

<file path=xl/calcChain.xml><?xml version="1.0" encoding="utf-8"?>
<calcChain xmlns="http://schemas.openxmlformats.org/spreadsheetml/2006/main">
  <c r="L17" i="29" l="1"/>
  <c r="B11" i="29"/>
  <c r="D11" i="18" l="1"/>
  <c r="D10" i="18"/>
  <c r="E10" i="13"/>
  <c r="D13" i="13"/>
  <c r="D11" i="13"/>
  <c r="D10" i="13"/>
  <c r="D9" i="13"/>
  <c r="D8" i="13"/>
  <c r="D10" i="21"/>
  <c r="D10" i="20"/>
  <c r="D11" i="15"/>
  <c r="D10" i="15"/>
  <c r="D17" i="20" l="1"/>
  <c r="F14" i="11"/>
  <c r="E14" i="11"/>
  <c r="D14" i="11"/>
  <c r="R12" i="29" l="1"/>
  <c r="R13" i="29"/>
  <c r="R14" i="29"/>
  <c r="R15" i="29"/>
  <c r="R16" i="29"/>
  <c r="R17" i="29"/>
  <c r="R18" i="29"/>
  <c r="R19" i="29"/>
  <c r="R20" i="29"/>
  <c r="B21" i="29" l="1"/>
  <c r="F17" i="13" l="1"/>
  <c r="D32" i="29" l="1"/>
  <c r="F11" i="29"/>
  <c r="F12" i="29"/>
  <c r="F13" i="29"/>
  <c r="F14" i="29"/>
  <c r="F15" i="29"/>
  <c r="F16" i="29"/>
  <c r="F17" i="29"/>
  <c r="F18" i="29"/>
  <c r="F19" i="29"/>
  <c r="F20" i="29"/>
  <c r="F10" i="29"/>
  <c r="M21" i="30"/>
  <c r="L21" i="30"/>
  <c r="K21" i="30"/>
  <c r="J21" i="30"/>
  <c r="I21" i="30"/>
  <c r="H21" i="30"/>
  <c r="G21" i="30"/>
  <c r="F21" i="30"/>
  <c r="E21" i="30"/>
  <c r="D21" i="30"/>
  <c r="C21" i="30"/>
  <c r="N20" i="30"/>
  <c r="N19" i="30"/>
  <c r="N18" i="30"/>
  <c r="N17" i="30"/>
  <c r="N16" i="30"/>
  <c r="N15" i="30"/>
  <c r="N14" i="30"/>
  <c r="N13" i="30"/>
  <c r="N12" i="30"/>
  <c r="N11" i="30"/>
  <c r="N10" i="30"/>
  <c r="N21" i="30" s="1"/>
  <c r="B32" i="29" l="1"/>
  <c r="C32" i="29"/>
  <c r="E21" i="29"/>
  <c r="D21" i="29"/>
  <c r="C21" i="29"/>
  <c r="Q21" i="29"/>
  <c r="P21" i="29"/>
  <c r="O21" i="29"/>
  <c r="N21" i="29"/>
  <c r="M21" i="29"/>
  <c r="L21" i="29"/>
  <c r="K21" i="29"/>
  <c r="J21" i="29"/>
  <c r="H21" i="29"/>
  <c r="G21" i="29"/>
  <c r="R11" i="29"/>
  <c r="R10" i="29"/>
  <c r="M21" i="28"/>
  <c r="L21" i="28"/>
  <c r="K21" i="28"/>
  <c r="J21" i="28"/>
  <c r="I21" i="28"/>
  <c r="H21" i="28"/>
  <c r="G21" i="28"/>
  <c r="F21" i="28"/>
  <c r="E21" i="28"/>
  <c r="D21" i="28"/>
  <c r="C21" i="28"/>
  <c r="N20" i="28"/>
  <c r="N19" i="28"/>
  <c r="N18" i="28"/>
  <c r="N17" i="28"/>
  <c r="N16" i="28"/>
  <c r="N15" i="28"/>
  <c r="N14" i="28"/>
  <c r="N13" i="28"/>
  <c r="N12" i="28"/>
  <c r="N11" i="28"/>
  <c r="N10" i="28"/>
  <c r="R21" i="29" l="1"/>
  <c r="C33" i="29"/>
  <c r="F21" i="29"/>
  <c r="I21" i="29"/>
  <c r="N21" i="28"/>
  <c r="F20" i="1"/>
  <c r="F19" i="1"/>
  <c r="F13" i="1" l="1"/>
  <c r="F13" i="26"/>
  <c r="M21" i="24" l="1"/>
  <c r="L21" i="24"/>
  <c r="K21" i="24"/>
  <c r="J21" i="24"/>
  <c r="I21" i="24"/>
  <c r="H21" i="24"/>
  <c r="G21" i="24"/>
  <c r="F21" i="24"/>
  <c r="E21" i="24"/>
  <c r="D21" i="24"/>
  <c r="C21" i="24"/>
  <c r="N20" i="24"/>
  <c r="N19" i="24"/>
  <c r="N18" i="24"/>
  <c r="N17" i="24"/>
  <c r="N16" i="24"/>
  <c r="N15" i="24"/>
  <c r="N14" i="24"/>
  <c r="N13" i="24"/>
  <c r="N12" i="24"/>
  <c r="N11" i="24"/>
  <c r="N10" i="24"/>
  <c r="O12" i="23"/>
  <c r="O13" i="23"/>
  <c r="O14" i="23"/>
  <c r="O15" i="23"/>
  <c r="O16" i="23"/>
  <c r="O17" i="23"/>
  <c r="O18" i="23"/>
  <c r="O19" i="23"/>
  <c r="O20" i="23"/>
  <c r="O11" i="23"/>
  <c r="O10" i="23"/>
  <c r="E21" i="23"/>
  <c r="F21" i="23"/>
  <c r="G21" i="23"/>
  <c r="H21" i="23"/>
  <c r="I21" i="23"/>
  <c r="J21" i="23"/>
  <c r="K21" i="23"/>
  <c r="L21" i="23"/>
  <c r="M21" i="23"/>
  <c r="N21" i="23"/>
  <c r="D21" i="23"/>
  <c r="N21" i="24" l="1"/>
  <c r="O21" i="23"/>
  <c r="E16" i="22"/>
  <c r="F15" i="22"/>
  <c r="F14" i="22"/>
  <c r="F13" i="22"/>
  <c r="F12" i="22"/>
  <c r="F11" i="22"/>
  <c r="F10" i="22"/>
  <c r="F9" i="22"/>
  <c r="F8" i="22"/>
  <c r="F7" i="22"/>
  <c r="F6" i="22"/>
  <c r="D17" i="21"/>
  <c r="G16" i="21"/>
  <c r="G15" i="21"/>
  <c r="G14" i="21"/>
  <c r="G13" i="21"/>
  <c r="G12" i="21"/>
  <c r="G11" i="21"/>
  <c r="F17" i="21"/>
  <c r="E17" i="21"/>
  <c r="G9" i="21"/>
  <c r="G8" i="21"/>
  <c r="G7" i="21"/>
  <c r="G10" i="20"/>
  <c r="F17" i="20"/>
  <c r="E17" i="20"/>
  <c r="G16" i="20"/>
  <c r="G15" i="20"/>
  <c r="G13" i="20"/>
  <c r="G12" i="20"/>
  <c r="G11" i="20"/>
  <c r="G9" i="20"/>
  <c r="G8" i="20"/>
  <c r="G7" i="20"/>
  <c r="D16" i="22" l="1"/>
  <c r="F16" i="22"/>
  <c r="G10" i="21"/>
  <c r="G17" i="21" s="1"/>
  <c r="G17" i="20"/>
  <c r="E17" i="19"/>
  <c r="D17" i="19"/>
  <c r="F16" i="19"/>
  <c r="F15" i="19"/>
  <c r="F14" i="19"/>
  <c r="F13" i="19"/>
  <c r="F12" i="19"/>
  <c r="F11" i="19"/>
  <c r="F10" i="19"/>
  <c r="F9" i="19"/>
  <c r="F8" i="19"/>
  <c r="H14" i="18"/>
  <c r="H13" i="18"/>
  <c r="H11" i="18"/>
  <c r="H10" i="18"/>
  <c r="H9" i="18"/>
  <c r="H8" i="18"/>
  <c r="D17" i="18"/>
  <c r="G17" i="18"/>
  <c r="F17" i="18"/>
  <c r="E17" i="18"/>
  <c r="H16" i="18"/>
  <c r="H15" i="18"/>
  <c r="H12" i="18"/>
  <c r="H7" i="18"/>
  <c r="E16" i="17"/>
  <c r="D16" i="17"/>
  <c r="F15" i="17"/>
  <c r="F14" i="17"/>
  <c r="F13" i="17"/>
  <c r="F12" i="17"/>
  <c r="F11" i="17"/>
  <c r="F10" i="17"/>
  <c r="F9" i="17"/>
  <c r="F8" i="17"/>
  <c r="F7" i="17"/>
  <c r="F6" i="17"/>
  <c r="E16" i="16"/>
  <c r="D16" i="16"/>
  <c r="F15" i="16"/>
  <c r="F14" i="16"/>
  <c r="F13" i="16"/>
  <c r="F12" i="16"/>
  <c r="F11" i="16"/>
  <c r="F10" i="16"/>
  <c r="F9" i="16"/>
  <c r="F8" i="16"/>
  <c r="F7" i="16"/>
  <c r="F6" i="16"/>
  <c r="H16" i="15"/>
  <c r="H12" i="15"/>
  <c r="H11" i="15"/>
  <c r="H13" i="15"/>
  <c r="H15" i="15"/>
  <c r="H10" i="15"/>
  <c r="H9" i="15"/>
  <c r="H8" i="15"/>
  <c r="G17" i="15"/>
  <c r="F17" i="15"/>
  <c r="E17" i="15"/>
  <c r="D17" i="15"/>
  <c r="H7" i="15"/>
  <c r="F17" i="14"/>
  <c r="G16" i="14"/>
  <c r="G15" i="14"/>
  <c r="G14" i="14"/>
  <c r="G13" i="14"/>
  <c r="G12" i="14"/>
  <c r="G11" i="14"/>
  <c r="G10" i="14"/>
  <c r="G9" i="14"/>
  <c r="G8" i="14"/>
  <c r="G7" i="14"/>
  <c r="D17" i="14"/>
  <c r="G17" i="13"/>
  <c r="E17" i="13"/>
  <c r="H9" i="13"/>
  <c r="H10" i="13"/>
  <c r="H11" i="13"/>
  <c r="H12" i="13"/>
  <c r="H13" i="13"/>
  <c r="H14" i="13"/>
  <c r="H15" i="13"/>
  <c r="H16" i="13"/>
  <c r="H8" i="13"/>
  <c r="H7" i="13"/>
  <c r="D17" i="13"/>
  <c r="H17" i="13" l="1"/>
  <c r="F22" i="18"/>
  <c r="F17" i="19"/>
  <c r="H17" i="18"/>
  <c r="F16" i="17"/>
  <c r="F16" i="16"/>
  <c r="H17" i="15"/>
  <c r="G17" i="14"/>
  <c r="J45" i="10"/>
  <c r="J46" i="10" s="1"/>
  <c r="F21" i="9" l="1"/>
  <c r="F20" i="9"/>
  <c r="F16" i="9"/>
  <c r="C12" i="8"/>
  <c r="G10" i="7" l="1"/>
  <c r="G22" i="6"/>
  <c r="D21" i="3"/>
  <c r="C21" i="3"/>
  <c r="C12" i="5"/>
  <c r="C13" i="2"/>
</calcChain>
</file>

<file path=xl/sharedStrings.xml><?xml version="1.0" encoding="utf-8"?>
<sst xmlns="http://schemas.openxmlformats.org/spreadsheetml/2006/main" count="992" uniqueCount="344">
  <si>
    <t>องค์การบริหารส่วนตำบลช้างซ้าย</t>
  </si>
  <si>
    <t>งบแสดงฐานะการเงิน</t>
  </si>
  <si>
    <t>ณ  วันที่  30  กันยายน   2558</t>
  </si>
  <si>
    <t>ทรัพย์สินตามงบทรัพย์สิน</t>
  </si>
  <si>
    <t>สินทรัพย์</t>
  </si>
  <si>
    <t>หมายเหตุ</t>
  </si>
  <si>
    <t>สินทรัพย์หมุนเวียน</t>
  </si>
  <si>
    <t>เงินสดและเงินฝากธนาคาร</t>
  </si>
  <si>
    <t>ลูกหนี้ค่าภาษี</t>
  </si>
  <si>
    <t>รวมสินทรัพย์</t>
  </si>
  <si>
    <t>หมายเหตุประกอบงบแสดงฐานะการเงิน</t>
  </si>
  <si>
    <t>สำหรับปี  สิ้นสุดวันที่  30  กันยายน  2558</t>
  </si>
  <si>
    <t>หมายเหตุ  3  เงินสดและเงินฝากธนาคาร</t>
  </si>
  <si>
    <t>รวมเงินฝากธนาคาร</t>
  </si>
  <si>
    <t>เงินฝากธนาคารกรุงไทย     -     ออมทรัพย์ (801-0-11500-2)</t>
  </si>
  <si>
    <t>เงินฝากธนาคารกรุงไทย     -    กระแสรายวัน (801-6-06572-4)</t>
  </si>
  <si>
    <t>เงินฝากธนาคารกรุงไทย     -     ออมทรัพย์ (801-0-15603-5)</t>
  </si>
  <si>
    <t>เงินฝากธนาคารกรุงไทย     -     ออมทรัพย์ (801-0-14298-0)</t>
  </si>
  <si>
    <t>เงินฝากธนาคารกรุงไทย     -     ออมทรัพย์ (801-0-58208-5)</t>
  </si>
  <si>
    <t>เงินฝากธนาคารเพื่อการเกษตรฯ    -     ออมทรัพย์ (015-0-68123-4)</t>
  </si>
  <si>
    <t>เงินฝากธนาคารเพื่อการเกษตรฯ     -     ออมทรัพย์ (020-0-0145926-0)</t>
  </si>
  <si>
    <t>หมายเหตุ  4  รายได้จากรัฐบาลค้างรับ</t>
  </si>
  <si>
    <t>โครงการป้องกันและแก้ไขปัญหายาเสพติดรายการติดตั้ง</t>
  </si>
  <si>
    <t>กล้องวงจรปิด  CCTV</t>
  </si>
  <si>
    <t xml:space="preserve">           ผู้อำนวยการกองคลัง           ปลัดองค์การบริหารส่วนตำบลช้างซ้าย          นายกองค์การบริหารส่วนตำบลช้างซ้าย</t>
  </si>
  <si>
    <t xml:space="preserve">         (นางกรปภา  ศิริโรจน์)                      (นายสรศักดิ์    คงเมือง)                                    (นายชูศักดิ์    เภรีฤกษ์)</t>
  </si>
  <si>
    <t>รวมรายได้จากรัฐบาลค้างรับ</t>
  </si>
  <si>
    <t>หมายเหตุ  5  ลูกหนี้ค่าภาษี</t>
  </si>
  <si>
    <t>ประเภทลูกหนี้</t>
  </si>
  <si>
    <t>ประจำปี</t>
  </si>
  <si>
    <t>จำนวนราย</t>
  </si>
  <si>
    <t>จำนวนเงิน</t>
  </si>
  <si>
    <t>ลูกหนี้ภาษีบำรุงท้องที่</t>
  </si>
  <si>
    <t>รวม</t>
  </si>
  <si>
    <t>สำหรับปี  สิ้นสุดวันที่   30  กันยายน  2558</t>
  </si>
  <si>
    <t xml:space="preserve">     ผู้อำนวยการกองคลัง        ปลัดองค์การบริหารส่วนตำบลช้างซ้าย        นายกองค์การบริหารส่วนตำบลช้างซ้าย</t>
  </si>
  <si>
    <t xml:space="preserve">   (นางกรปภา   ศิริโรจน์)                  (นายสรศักดิ์     คงเมือง)                                     (นายชูศักดิ์    เภรีฤกษ์)</t>
  </si>
  <si>
    <t>แหล่งเงิน</t>
  </si>
  <si>
    <t>แผนงาน</t>
  </si>
  <si>
    <t>งาน</t>
  </si>
  <si>
    <t>หมวด</t>
  </si>
  <si>
    <t>ประเภท</t>
  </si>
  <si>
    <t>โครงการ</t>
  </si>
  <si>
    <t>เงินงบประมาณ</t>
  </si>
  <si>
    <t>เงินอุดหนุนเฉพะกิจ</t>
  </si>
  <si>
    <t>สร้างความเข้มแข็งของชุมชน</t>
  </si>
  <si>
    <t>งานส่งเสริมความเข้มแข็งของชุมชน</t>
  </si>
  <si>
    <t>ค่าใช้สอย</t>
  </si>
  <si>
    <t>ร่ายจ่ายเกี่ยวเนื่องฯ</t>
  </si>
  <si>
    <t>พัฒนาครอบครัวในชุมชน</t>
  </si>
  <si>
    <t>บริหารงานทั่วไป</t>
  </si>
  <si>
    <t>บริหารทั่วไป</t>
  </si>
  <si>
    <t>รายจ่ายเพื่อให้ได้มาซึ่งบริการ</t>
  </si>
  <si>
    <t>จ้างเหมาบริการคนสวน</t>
  </si>
  <si>
    <t>จ้างเหมาบริการยามรักษาความปลอดภัยฯ</t>
  </si>
  <si>
    <t>รายจ่ายอื่น</t>
  </si>
  <si>
    <t>จ้างที่ปรึกษาสำรวจความพึงพอใจ</t>
  </si>
  <si>
    <t>การศึกษา</t>
  </si>
  <si>
    <t>ระดับก่อนวัยเรียนและประถมศึกษา</t>
  </si>
  <si>
    <t>ที่ดินและสิ่งก่อสร้าง</t>
  </si>
  <si>
    <t>ค่าวัสดุ</t>
  </si>
  <si>
    <t>วัสดุอาหารเสริม (นม)</t>
  </si>
  <si>
    <t>จัดซื้ออาหารเสริม (นม)</t>
  </si>
  <si>
    <t>เคหะและชุมชน</t>
  </si>
  <si>
    <t>ไฟฟ้าถนน</t>
  </si>
  <si>
    <t>ค่ากอ่สร้างสิ่งสาธาณูปโภค</t>
  </si>
  <si>
    <t>กอ่สร้างถนน คสล.สายซอย 17/1  หมู่ที่ 9</t>
  </si>
  <si>
    <t>ปรับปรุงสถานที่ปฏิบัติงานและภูมิทัศน์ฯ</t>
  </si>
  <si>
    <t>กอ่สร้างถนน คสล.สายซอย 49  หมู่ที่ 4</t>
  </si>
  <si>
    <t>กอ่สร้างถนน คสล.สายในวัดแพร่  หมู่ที่ 2</t>
  </si>
  <si>
    <t>กอ่สร้างถนน คสล.สายซอย  37  หมู่ที่ 3</t>
  </si>
  <si>
    <t>พาณิชย์</t>
  </si>
  <si>
    <t>กิจการประปา</t>
  </si>
  <si>
    <t>ปรับปรุงระบบประปา  หมู่ที่  5</t>
  </si>
  <si>
    <t>ครุภัณฑ์</t>
  </si>
  <si>
    <t>ครุภัณฑ์โฆษณาและเผยแพร่</t>
  </si>
  <si>
    <t>ติดตั้งกล้องวงจรปิด  CCTV</t>
  </si>
  <si>
    <t>งบกลาง</t>
  </si>
  <si>
    <t>เบี้ยยังชีพผู้สูงอายุ</t>
  </si>
  <si>
    <t>เบี้ยยังชีพคนพิการ</t>
  </si>
  <si>
    <t>วัสดุการศึกษา</t>
  </si>
  <si>
    <t>สื่อการเรียนการสอน</t>
  </si>
  <si>
    <t>โครงการตามแผนยุทธศาตร์พัฒนาประเทศ</t>
  </si>
  <si>
    <t>หมายเหตุ  10  รายจ่ายค้างจ่าย</t>
  </si>
  <si>
    <t>รวมรายจ่ายค้างจ่าย</t>
  </si>
  <si>
    <t xml:space="preserve">                                                                              ผู้อำนวยการกองคลัง                                          ปลัดองค์การบริหารส่วนตำบลช้างซ้าย                                          นายกองค์การบริหารส่วนตำบลช้างซ้าย</t>
  </si>
  <si>
    <t xml:space="preserve">                                                                            (นางกรปภา  ศิริโรจน์)                                                       (นายสรศักดิ์    คงเมือง)                                                                       (นายชูศักดิ์   เภรีฤกษ์)</t>
  </si>
  <si>
    <t>หมายเหตุ  11  ฎีกาค้างจ่าย</t>
  </si>
  <si>
    <t>บริหารงานคลัง</t>
  </si>
  <si>
    <t>ค่าตอบแทน</t>
  </si>
  <si>
    <t>ค่าตอบแทนผู้ปฏิบัติราชการอันเป็นประโยชน์ แก่ อปท.</t>
  </si>
  <si>
    <t>เงินประโยชน์ตอบแทนอื่นเป็นกรณีพิเศษ</t>
  </si>
  <si>
    <t>รวมฎีกาค้างจ่าย</t>
  </si>
  <si>
    <t>บริหารงานทั่วไปเกี่ยวกับการศึกษา</t>
  </si>
  <si>
    <t>บริหารงานทั่วไปเกี่ยวกับเตหะและชุมชน</t>
  </si>
  <si>
    <t xml:space="preserve">                                                                            (นางกรปภา  ศิริโรจน์)                                                       (นายสรศักดิ์    คงเมือง)                                                                    (นายชูศักดิ์   เภรีฤกษ์)</t>
  </si>
  <si>
    <t>สำหรับ ปี สิ้นสุดวันที่  30  กันยายน  2558</t>
  </si>
  <si>
    <t>หมายเหตุ  12  เงินรับฝาก</t>
  </si>
  <si>
    <t>ภาษีหัก ณ ที่จ่าย</t>
  </si>
  <si>
    <t>เงินประกันสัญญา</t>
  </si>
  <si>
    <t>ค่าประกันมาตรน้ำ</t>
  </si>
  <si>
    <t>โครงการถ่ายโอน</t>
  </si>
  <si>
    <t>โครงการ กศน.</t>
  </si>
  <si>
    <t>โครงการ ศก.</t>
  </si>
  <si>
    <t>รวมเงินรับฝาก</t>
  </si>
  <si>
    <t>(นางกรปภา   ศิริโรจน์)                    (นายสรศักดิ์   คงเมือง)                            (นายชูศักดิ์     เภรีฤกษ์)</t>
  </si>
  <si>
    <t xml:space="preserve">   ผู้อำนวยการกองคลัง      ปลัดองค์การบริหารส่วนตำบลช้างซ้าย     นายกองค์การบริหารส่วนตำบลช้างซ้าย</t>
  </si>
  <si>
    <t>สำหรับปี สิ้นสุดวันที่  30  กันยายน  2558</t>
  </si>
  <si>
    <t>หมายเหตุ  16   เงินสะสม</t>
  </si>
  <si>
    <t>เงินสะสม  1  ตุลาคม  2558</t>
  </si>
  <si>
    <t>รายรับจริงสูงกว่ารายจ่ายจริง</t>
  </si>
  <si>
    <t>หัก  25  %  ของรายรับจริงสูงกว่ารายจ่ายจริง</t>
  </si>
  <si>
    <t xml:space="preserve">         (เงินทุนสำรองเงินสะสม)</t>
  </si>
  <si>
    <t>บวก</t>
  </si>
  <si>
    <t>รายรับสูงกว่ารายจ่ายหลังหักเงินทุนสำรองเงินสะสม</t>
  </si>
  <si>
    <t>เงินอุดหนุนเหลือจ่ายส่งคืน</t>
  </si>
  <si>
    <t>หัก</t>
  </si>
  <si>
    <t>จ่ายขาดเงินสะสม</t>
  </si>
  <si>
    <t>เงินสะสม   30  กันยายน  2558</t>
  </si>
  <si>
    <t>รายจ่ายรอจ่ายเหลือจ่าย</t>
  </si>
  <si>
    <t>เงินสะสม 30 กันยายน 2558    ประกอบด้วย</t>
  </si>
  <si>
    <t>1.  ลูกหนี้ภาษีบำรุงท้องที่</t>
  </si>
  <si>
    <t>2.  เงินสะสมที่สามารถนำไปใช้ได้</t>
  </si>
  <si>
    <t xml:space="preserve">                ผู้อำนวยการกองคลัง               ปลัดองค์การบริหารส่วนตำบลช้างซ้าย              นายกองค์การบริหารส่วนตำบลช้างซ้าย</t>
  </si>
  <si>
    <t xml:space="preserve">             (นางกรปภา   ศิริโรจน์)                           (นายสรศักดิ์    คงเมือง)                                         (นายชูศักดิ์    เภรีฤกษ์)</t>
  </si>
  <si>
    <t>หมายเหตุ  17   เงินทุนสำรองเงินสะสม</t>
  </si>
  <si>
    <t>จำนวนเงินที่ได้รับอนุมัติ</t>
  </si>
  <si>
    <t>ก่อหนี้ผูกพันแล้ว</t>
  </si>
  <si>
    <t>เบิกจ่ายแล้ว</t>
  </si>
  <si>
    <t>คงเหลือ</t>
  </si>
  <si>
    <t>ยังไม่ก่อหนี้</t>
  </si>
  <si>
    <t>ปรับปรุงถนน สายดอนแห้ง-คลองเนก  หมู่ที่ 3</t>
  </si>
  <si>
    <t>ปรับปรุงถนนสายซอยช้างซ้าย 33  หมู่ที่ 3</t>
  </si>
  <si>
    <t>ปรับปรุงถนนสายประชาอุทิศ  หมู่ที่ 8</t>
  </si>
  <si>
    <t>บุกเบิกถนนสายเลียบเหมืองท่าช้างแยก1(ช่วงที่ 2) หมู่ที่ 10</t>
  </si>
  <si>
    <t>ปรับปรุงถนนสายซอยช้างซ้าย 61  หมู่ที่ 12</t>
  </si>
  <si>
    <t>ก่อสร้างถนน คสล.สายซอยช้างซ้าย 59 หมู่ที่ 12</t>
  </si>
  <si>
    <t>ก่อสร้างถนน คสล.สายหลังโรงเรียนวัดไสมะนาว หมู่ที่ 7</t>
  </si>
  <si>
    <t>ก่อสร้างถนน คสล.สายซอยเกษตร-คลองขวาง  หมู่ที่ 7</t>
  </si>
  <si>
    <t>ก่อสร้างถนน คสล.สายซอยช้างซ้าย 71  หมู่ที่ 8</t>
  </si>
  <si>
    <t>ก่อสร้างถนน คสล.สายโดนาอิน-ในพวย  หมู่ที่ 9</t>
  </si>
  <si>
    <t>ก่อสร้างถนน คสล.สายซอยช้างซ้าย 17/1  หมู่ที่ 9</t>
  </si>
  <si>
    <t>ก่อสร้างถนน คสล.สายซอยช้างซ้าย 19/1  หมู่ที่ 9</t>
  </si>
  <si>
    <t>โครงการว่างท่อระบายน้ำ  หมู่ที่ 1</t>
  </si>
  <si>
    <t>โครงการก่อสร้างถนน คสล.สายซอยช้างซ้าย 9 แยก1 หมู่ที่ 2</t>
  </si>
  <si>
    <t>โครงการก่อสร้างถนน คสล.สายซอยช้างซ้าย 13-คลองวังวัว หมู่ที่ 2</t>
  </si>
  <si>
    <t>โครงการก่อสร้างถนน คสล.สายสระนางหงส์-ทุ่งแพร่  หมู่ที่ 3</t>
  </si>
  <si>
    <t>โครงการก่อสร้างถนน คสล.สายห้วยยูง-โคกโหนด หมู่ที่ 4</t>
  </si>
  <si>
    <t>โครงการปรับปรุงถนนสายไสยางพัฒนา  หมู่ที่ 10</t>
  </si>
  <si>
    <t>ก่อสร้างถนน คสล.สายคลองเนก-ทุ่งพรุ  หมู่ที่ 3</t>
  </si>
  <si>
    <t>ก่อสร้างถนน คสล.สายสนามกีฬา-บ้านทุ่งม่วง  หมู่ที่ 3</t>
  </si>
  <si>
    <t>ก่อสร้างถนน คสล.สายประชาร่วมใจ  หมู่ที่ 3</t>
  </si>
  <si>
    <t>ก่อสร้างถนน คสล.สายแยกซอยช้างซ้าย 33-ถนนสี่เลน หมู่ที่ 3</t>
  </si>
  <si>
    <t>ปรับปรุงถนนสายซอยช้างซ้าย 69  หมู่ที่ 8</t>
  </si>
  <si>
    <t>ปรับปรุงถนนสายซอยช้างซ้าย 73  หมู่ที่ 8</t>
  </si>
  <si>
    <t>ปรับปรุงถนนสายซอยช้างซ้าย 75  หมู่ที่ 8</t>
  </si>
  <si>
    <t>ปรับปรุงถนนสายซอยพ่อครู  หมู่ที่ 8</t>
  </si>
  <si>
    <t>ปรับปรุงถนนสายเสรีชน  แยก 4 หมู่ที่ 10</t>
  </si>
  <si>
    <t>ปรับปรุงถนนสายเลียบคลองชลประทานฝั่งตะวันตก-ทุ่งแดด  หมู่ที่ 10</t>
  </si>
  <si>
    <t>ปรับปรุงถนนสายซอยช้างซ้าย 64  หมู่ที่ 11</t>
  </si>
  <si>
    <t>ปรับปรุงถนนสายเลียบคลองวังวัว  หมู่ที่ 13</t>
  </si>
  <si>
    <t>ก่อสร้างสิ่งสาธารณูปโภค</t>
  </si>
  <si>
    <t>ค่าบำรุงรักษาและปรับปรุงทิ่ดินฯ</t>
  </si>
  <si>
    <t xml:space="preserve">                                                                                    (นายกรปภา  ศิริโรจน์)                                                  (นายสรศักดิ์  คงเมือง)                                                      (นายชูศักดิ์   เภรีฤกษ์)</t>
  </si>
  <si>
    <t xml:space="preserve">                                                                                      ผู้อำนวยการกองคลัง                                     ปลัดองค์การบริหารส่วนตำบลช้างซ้าย                         นายกองค์การบริหารส่วนตำบลช้างซ้าย</t>
  </si>
  <si>
    <t>2/2</t>
  </si>
  <si>
    <t>1/2</t>
  </si>
  <si>
    <t>ทั้งในในปีงบประมาณ 2558  ได้รับอนุมัติให้จ่ายเงินทุนสำรองเงินสะสมที่อยู่ระหว่างดำเนินการจำนวน  10,674,000.-  บาท</t>
  </si>
  <si>
    <t>และจะเบิกจ่ายในปีงบประมาณต่อไป  ตามรายละเอียดแนบท้ายหมายเหตุ  17</t>
  </si>
  <si>
    <t>รายงานรายจ่ายในการดำเนินงานที่จ่ายจากเงินรายรับตามแผนงาน งบกลาง</t>
  </si>
  <si>
    <t>งบ</t>
  </si>
  <si>
    <t>ประมาณการ</t>
  </si>
  <si>
    <t>งบประมาณ</t>
  </si>
  <si>
    <t>1.  เงินสมทบกองทุนประกันสังคม</t>
  </si>
  <si>
    <t>รายงานรายจ่ายในการดำเนินงานที่จ่ายจากเงินรายรับตามแผนงาน  บริหารงานทั่วไป</t>
  </si>
  <si>
    <t>งานบริหารทั่วไป</t>
  </si>
  <si>
    <t>งานบริหารงานคลัง</t>
  </si>
  <si>
    <t>งบบุคลากร</t>
  </si>
  <si>
    <t>เงินเดือน(ฝ่ายประจำ)</t>
  </si>
  <si>
    <t>เงินเดือน(ฝ่ายการเมือง)</t>
  </si>
  <si>
    <t>งบดำเนินการ</t>
  </si>
  <si>
    <t>ค่าสาธารณูปโภค</t>
  </si>
  <si>
    <t>งบลงทุน</t>
  </si>
  <si>
    <t>ค่าครุภัณฑ์</t>
  </si>
  <si>
    <t>ค่าที่ดินและสิ่งก่อสร้าง</t>
  </si>
  <si>
    <t>งบรายจ่ายอื่น</t>
  </si>
  <si>
    <t>งบเงินอุดหนุน</t>
  </si>
  <si>
    <t>เงินอุดหนุน</t>
  </si>
  <si>
    <t>งานป้องกันภัยฝ่ายพลเรือน</t>
  </si>
  <si>
    <t>เกี่ยวกับกรศึกษา</t>
  </si>
  <si>
    <t>งานระดับก่อนวัย</t>
  </si>
  <si>
    <t>เรียนและประถมศึกษา</t>
  </si>
  <si>
    <t>งานระดับ</t>
  </si>
  <si>
    <t>มัธยมศึกษา</t>
  </si>
  <si>
    <t>รายงานรายจ่ายในการดำเนินงานที่จ่ายจากเงินรายรับตามแผนงาน  การรักษาความสงบภายใน</t>
  </si>
  <si>
    <t>รายงานรายจ่ายในการดำเนินงานที่จ่ายจากเงินรายรับตามแผนงาน  การศึกษา</t>
  </si>
  <si>
    <t>รายงานรายจ่ายในการดำเนินงานที่จ่ายจากเงินรายรับตามแผนงาน  สาธารณสุข</t>
  </si>
  <si>
    <t>งานบริการสาธารณสุขอื่น</t>
  </si>
  <si>
    <t>รายงานรายจ่ายในการดำเนินงานที่จ่ายจากเงินรายรับตามแผนงาน สังคมสงเคราะห์</t>
  </si>
  <si>
    <t>งานสวัสดิการสังคมฯ</t>
  </si>
  <si>
    <t>รายงานรายจ่ายในการดำเนินงานที่จ่ายจากเงินรายรับตามแผนงาน  เคหะและชุมชน</t>
  </si>
  <si>
    <t>เกี่ยวกับเคหะและชุมชน</t>
  </si>
  <si>
    <t>งานไฟฟ้าถนน</t>
  </si>
  <si>
    <t>งานกำจัดขยะ</t>
  </si>
  <si>
    <t>มูลฝอยและสิ่งปฏิกูล</t>
  </si>
  <si>
    <t>รายงานรายจ่ายในการดำเนินงานที่จ่ายจากเงินรายรับตามแผนงาน สร้างความเข้มแข็งของชุมชน</t>
  </si>
  <si>
    <t>งานส่งเสริมและสนับสนุน</t>
  </si>
  <si>
    <t>ความเข้มแข็งของชุมชน</t>
  </si>
  <si>
    <t>รายงานรายจ่ายในการดำเนินงานที่จ่ายจากเงินรายรับตามแผนงาน  การศาสนาวัฒนธรรมและนันทนาการ</t>
  </si>
  <si>
    <t>งานกีฬาและ</t>
  </si>
  <si>
    <t>นันทนาการ</t>
  </si>
  <si>
    <t>งานศาสนาและ</t>
  </si>
  <si>
    <t>วัฒนธรรมท้องถิ่น</t>
  </si>
  <si>
    <t>รายงานรายจ่ายในการดำเนินงานที่จ่ายจากเงินรายรับตามแผนงาน  การเกษตร</t>
  </si>
  <si>
    <t>งานส่งเสริมการ</t>
  </si>
  <si>
    <t>เกษตร</t>
  </si>
  <si>
    <t>งานอนุรักษ์แหล่งน้ำ</t>
  </si>
  <si>
    <t>และป่าไม้</t>
  </si>
  <si>
    <t>รายงานรายจ่ายในการดำเนินงานที่จ่ายจากเงินรายรับตามแผนงาน การพาณิชย์</t>
  </si>
  <si>
    <t>งานกิจการประปา</t>
  </si>
  <si>
    <t>รายงานรายจ่ายในการดำเนินงานที่จากเงินรายรับตามแผนงานรวม</t>
  </si>
  <si>
    <t>บริหาร</t>
  </si>
  <si>
    <t>ทั่วไป</t>
  </si>
  <si>
    <t>การรักษา</t>
  </si>
  <si>
    <t>ความ</t>
  </si>
  <si>
    <t>สงบภายใน</t>
  </si>
  <si>
    <t>สังคม</t>
  </si>
  <si>
    <t>สงเคระห์</t>
  </si>
  <si>
    <t>เคหะและ</t>
  </si>
  <si>
    <t>ชุมชน</t>
  </si>
  <si>
    <t>สร้าง</t>
  </si>
  <si>
    <t>เข้มแข็ง</t>
  </si>
  <si>
    <t>ของชุนชม</t>
  </si>
  <si>
    <t>การ</t>
  </si>
  <si>
    <t>ศาสนา</t>
  </si>
  <si>
    <t>วัฒนธรรม</t>
  </si>
  <si>
    <t>และ</t>
  </si>
  <si>
    <t>การเกษตร</t>
  </si>
  <si>
    <t>การพาณิชย์</t>
  </si>
  <si>
    <t>รายงานรายจ่ายในการดำเนินงานที่จากเงินสะสม</t>
  </si>
  <si>
    <t>รายจ่าย</t>
  </si>
  <si>
    <t>รายได้จากรัฐบาลค้างรับ</t>
  </si>
  <si>
    <t>ทุนสินทรัพย์</t>
  </si>
  <si>
    <t>หนี้สิน</t>
  </si>
  <si>
    <t>หนี้สินหมุนเวียน</t>
  </si>
  <si>
    <t>รายจ่ายค้างจ่าย</t>
  </si>
  <si>
    <t>ฎีกาค้างจ่าย</t>
  </si>
  <si>
    <t>เงินรับฝาก</t>
  </si>
  <si>
    <t>รวมหนี้สิน</t>
  </si>
  <si>
    <t>เงินสะสม</t>
  </si>
  <si>
    <t>รวมเงินสะสม</t>
  </si>
  <si>
    <t>รวมหนี้สินและเงินสะสม</t>
  </si>
  <si>
    <t xml:space="preserve">  ผู้อำนวยการกองคลัง           ปลัดองค์การบริหารส่วนตำบลช้างซ้าย             นายกองค์การบริหารส่วนตำบลช้างซ้าย</t>
  </si>
  <si>
    <t>(นางกรปภา   ศิริโรจน์)                     (นายสรศักดิ์   คงเมือง)                                      (นายชูศักดิ์   เภรีฤกษ์)</t>
  </si>
  <si>
    <t xml:space="preserve">   ผู้อำนวยการกองคลัง         ปลัดองค์การบริหารส่วนตำบลช้างซ้าย        นายกองค์การบริหารส่วนตำบลช้างซ้าย</t>
  </si>
  <si>
    <t>(นางกรปภา    ศิริโรจน์)                    (นายสรศักดิ์     คงเมือง)                               (นายชูศักดิ์    เภรีฤกษ์)</t>
  </si>
  <si>
    <t>เงินทุนสำรองเงินสะสม(จ่ายในปีถัดไป)</t>
  </si>
  <si>
    <t>เงินทุนสำรองเงินสะสม คงเหลือ</t>
  </si>
  <si>
    <t>จ่ายจากเงินรายรับ</t>
  </si>
  <si>
    <t>จ่ายจากเงิน</t>
  </si>
  <si>
    <t>รวมรายจ่าย</t>
  </si>
  <si>
    <t>รายรับ</t>
  </si>
  <si>
    <t>หมวดภาษีอากร</t>
  </si>
  <si>
    <t>หมวดรายได้จากสาธารณูปโภคและการพาณิชย์</t>
  </si>
  <si>
    <t>หมวดรายได้เบ็ดเตล็ด</t>
  </si>
  <si>
    <t>หมวดภาษีจัดสรร</t>
  </si>
  <si>
    <t>หมวดเงินอุดหนุนทั่วไป</t>
  </si>
  <si>
    <t>หมวดเงินอุดหนุนระบุวัตถุประสงค์/เฉพาะกิจ</t>
  </si>
  <si>
    <t>รวมรายรับ</t>
  </si>
  <si>
    <t>รายรับสูงกว่าหรือ(ต่ำกว่า)รายจ่าย</t>
  </si>
  <si>
    <t>หมวดค่าธรรมเนียมค่าปรับและใบอนุญาต</t>
  </si>
  <si>
    <t>หมวดรายได้จากทรัพย์สิน</t>
  </si>
  <si>
    <t>จากเงินรายรับ</t>
  </si>
  <si>
    <t>งบแสดงผลการดำเนินงานจ่ายจากเงินรายรับ เงินสะสม เงินอุดหนุนระบุวัตถุประสงค์/เฉพาะกิจ</t>
  </si>
  <si>
    <t>รายงานรายจ่ายในการดำเนินงานที่จากเงินอุดหนุนระบุวัตถุประสงค์/เฉพาะกิจ</t>
  </si>
  <si>
    <t>สาธารณสุข</t>
  </si>
  <si>
    <t>งานวางแผนสถิติ</t>
  </si>
  <si>
    <t>และวิชาการ</t>
  </si>
  <si>
    <t>งานบริหารทั่วไปเกี่ยวกับ</t>
  </si>
  <si>
    <t>การรักษาความสงบภายใน</t>
  </si>
  <si>
    <t>รายงานรายจ่ายในการดำเนินงานที่จากเงินทุนสำรองเงินสะสม</t>
  </si>
  <si>
    <t>ทุนสำรองเงินสะสม</t>
  </si>
  <si>
    <t>หมวดรายได้จากทุน</t>
  </si>
  <si>
    <t xml:space="preserve">                                                                                                      ปลัดองค์การบริหารส่วนตำลช้างซ้าย</t>
  </si>
  <si>
    <t xml:space="preserve">                                                 ผู้อำนวยการกองคลัง                           รองปลัดองค์การบริหารส่วนตำบล ปฏิบัติราชการแทน                    นายกองค์การบริหารส่วนตำบลช้างซ้าย</t>
  </si>
  <si>
    <t xml:space="preserve">             ปลัดองค์การบริหารส่วนตำบลช้างซ้าย</t>
  </si>
  <si>
    <t xml:space="preserve">                                                ผู้อำนวยการกองคลัง                           รองปลัดองค์การบริหารส่วนตำบล ปฏิบัติราชการแทน                    นายกองค์การบริหารส่วนตำบลช้างซ้าย</t>
  </si>
  <si>
    <t xml:space="preserve">                                                                                                                        ปลัดองค์การบริหารส่วนตำบลช้างซ้าย</t>
  </si>
  <si>
    <t xml:space="preserve">                               ผู้อำนวยการกองคลัง                           รองปลัดองค์การบริหารส่วนตำบล ปฏิบัติราชการแทน             นายกองค์การบริหารส่วนตำบลช้างซ้าย</t>
  </si>
  <si>
    <t xml:space="preserve">                               ผู้อำนวยการกองคลัง                           รองปลัดองค์การบริหารส่วนตำบล ปฏิบัติราชการแทน                    นายกองค์การบริหารส่วนตำบลช้างซ้าย</t>
  </si>
  <si>
    <t xml:space="preserve">                   ปลัดองค์การบริหารส่วนตำบลช้างซ้าย</t>
  </si>
  <si>
    <t xml:space="preserve">                               ผู้อำนวยการกองคลัง                           รองปลัดองค์การบริหารส่วนตำบล ปฏิบัติราชการแทน                  นายกองค์การบริหารส่วนตำบลช้างซ้าย</t>
  </si>
  <si>
    <t>ปลัดองค์การบริหารส่วนตำบลช้างซ้าย</t>
  </si>
  <si>
    <t xml:space="preserve">                     ปลัดองค์การบริหารส่วนตำบลช้างซ้าย</t>
  </si>
  <si>
    <t xml:space="preserve">                                                 ผู้อำนวยการกองคลัง                           รองปลัดองค์การบริหารส่วนตำบล  ปฏิบัติราชการแทน                    นายกองค์การบริหารส่วนตำบลช้างซ้าย</t>
  </si>
  <si>
    <t xml:space="preserve">          ปลัดองค์การบริหารส่วนตำบลช้างซ้าย</t>
  </si>
  <si>
    <t xml:space="preserve">                               ผู้อำนวยการกองคลัง                           รองปลัดองค์การบริหารส่วนตำบล  ปฏิบัติราชการแทน                    นายกองค์การบริหารส่วนตำบลช้างซ้าย</t>
  </si>
  <si>
    <t xml:space="preserve">                        ปลัดองค์การบริหารส่วนตำบลช้างซ้าย</t>
  </si>
  <si>
    <t xml:space="preserve">                                        ผู้อำนวยการกองคลัง                           รองปลัดองค์การบริหารส่วนตำบล  ปฏิบัติราชการแทน                    นายกองค์การบริหารส่วนตำบลช้างซ้าย</t>
  </si>
  <si>
    <t xml:space="preserve">                             ผู้อำนวยการกองคลัง                           รองปลัดองค์การบริหารส่วนตำบล  ปฏิบัติราชการแทน                    นายกองค์การบริหารส่วนตำบลช้างซ้าย</t>
  </si>
  <si>
    <t xml:space="preserve">  </t>
  </si>
  <si>
    <t xml:space="preserve">                      ปลัดองค์การบริหารส่วนตำบลช้างซ้าย</t>
  </si>
  <si>
    <t xml:space="preserve">                               ผู้อำนวยการกองคลัง                                     รองปลัดองค์การบริหารส่วนตำบล ปฏิบัติราชการแทน                                            นายกองค์การบริหารส่วนตำบลช้างซ้าย</t>
  </si>
  <si>
    <t xml:space="preserve">                                      ปลัดองค์การบริหารส่วนตำบลช้างซ้าย</t>
  </si>
  <si>
    <t xml:space="preserve">                                                                              ผู้อำนวยการกองคลัง                           รองปลัดองค์การบริหารส่วนตำบล ปฏิบัติราชการแทน                            นายกองค์การบริการส่วนตำบลช้างซ้าย</t>
  </si>
  <si>
    <t xml:space="preserve">                                                                                                                                                     ปลัดองค์การบริการส่วนตำบลช้างซ้าย</t>
  </si>
  <si>
    <t xml:space="preserve">                                                                              ผู้อำนวยการกองคลัง                                 รองปลัดองค์การบริหารส่วนตำบล ปฏิบัติราชการแทน                            นายกองค์การบริการส่วนตำบลช้างซ้าย</t>
  </si>
  <si>
    <t xml:space="preserve">                                                                            (นางกรปภา   ศิริโรจน์)                                             (นางสกาวเดือน ไกรสิทธิ์  สุดแก้ว)                                                        (นายชูศักดิ์     เภรีฤกษ์)</t>
  </si>
  <si>
    <t xml:space="preserve">                                                                                                                                                         ปลัดองค์การบริหารส่วนตำบลช้างซ้าย</t>
  </si>
  <si>
    <t xml:space="preserve">                                                      ผู้อำนวยการกองคลัง                                                                                         รองปลัดองค์การบริหารส่วนตำบล ปฏิบัติราชการแทน                                                                                   นายกองค์การบริหารส่วนตำบลช้างซ้าย</t>
  </si>
  <si>
    <t xml:space="preserve">                                                                                                                                                                                         ปลัดองค์การบริหารส่วนตำบลช้างซ้าย</t>
  </si>
  <si>
    <t>ตั้งแต่วันที่  1 ตุลาคม  2558 - 30  มิถุนายน 2559</t>
  </si>
  <si>
    <t>4.  เบี้ยยังชีพผู้ป่วยเอดส์</t>
  </si>
  <si>
    <t>5.  เงินสำรองจ่าย</t>
  </si>
  <si>
    <t>6.  รายจ่ายตามข้อผูกพัน</t>
  </si>
  <si>
    <t>7.  เงินสมทบกองทุนบำเหน็จบำนาญฯ(กบท.)</t>
  </si>
  <si>
    <t>2.  เบี้ยยังชีพผู้สูงอายุ</t>
  </si>
  <si>
    <t>3.  เบี้ยยังชีพคนพิการ</t>
  </si>
  <si>
    <t xml:space="preserve">                             (นางกรปภา   ศิริโรจน์)                                           (นางสกาวเดือน   สุดแก้ว)                                                (นายชูศักดิ์   เภรีฤกษ์)</t>
  </si>
  <si>
    <t xml:space="preserve">                                              (นางกรปภา   ศิริโรจน์)                                          (นางสกาวเดือน  สุดแก้ว)                                                           (นายชูศักดิ์   เภรีฤกษ์)</t>
  </si>
  <si>
    <t xml:space="preserve">                                               (นางกรปภา   ศิริโรจน์)                                        (นางสกาวเดือน  สุดแก้ว)                                                            (นายชูศักดิ์   เภรีฤกษ์)</t>
  </si>
  <si>
    <t xml:space="preserve">                             (นางกรปภา   ศิริโรจน์)                                         (นางสกาวเดือน  สุดแก้ว)                                                           (นายชูศักดิ์   เภรีฤกษ์)</t>
  </si>
  <si>
    <t xml:space="preserve">                             (นางกรปภา   ศิริโรจน์)                                    (นางสกาวเดือน   สุดแก้ว)                                                            (นายชูศักดิ์   เภรีฤกษ์)</t>
  </si>
  <si>
    <t xml:space="preserve">                                               (นางกรปภา   ศิริโรจน์)                                       (นางสกาวเดือน   สุดแก้ว)                                                              (นายชูศักดิ์   เภรีฤกษ์)</t>
  </si>
  <si>
    <t xml:space="preserve">                             (นางกรปภา   ศิริโรจน์)                                      (นางสกาวเดือน   สุดแก้ว)                                                            (นายชูศักดิ์   เภรีฤกษ์)</t>
  </si>
  <si>
    <t xml:space="preserve">                                       (นางกรปภา   ศิริโรจน์)                                    (นางสกาวเดือน  สุดแก้ว)                                                                  (นายชูศักดิ์   เภรีฤกษ์)</t>
  </si>
  <si>
    <t xml:space="preserve">                                       (นางกรปภา   ศิริโรจน์)                                    (นางสกาวเดือน   สุดแก้ว)                                                                (นายชูศักดิ์   เภรีฤกษ์)</t>
  </si>
  <si>
    <t xml:space="preserve">                            (นางกรปภา   ศิริโรจน์)                                  (นางสกาวเดือน    สุดแก้ว)                                                                (นายชูศักดิ์   เภรีฤกษ์)</t>
  </si>
  <si>
    <t xml:space="preserve">                             (นางกรปภา   ศิริโรจน์)                                                  (นางสกาวเดือน   สุดแก้ว)                                                                                   (นายชูศักดิ์   เภรีฤกษ์)</t>
  </si>
  <si>
    <t xml:space="preserve">                                                                            (นางกรปภา   ศิริโรจน์)                                      (นางสกาวเดือน    สุดแก้ว)                                                                      (นายชูศักดิ์     เภรีฤกษ์)</t>
  </si>
  <si>
    <t xml:space="preserve">                                                                            (นางกรปภา   ศิริโรจน์)                                             (นางสกาวเดือน  สุดแก้ว)                                                                      (นายชูศักดิ์     เภรีฤกษ์)</t>
  </si>
  <si>
    <t xml:space="preserve">                                                                            (นางกรปภา   ศิริโรจน์)                                             (นางสกาวเดือน   สุดแก้ว)                                                                     (นายชูศักดิ์     เภรีฤกษ์)</t>
  </si>
  <si>
    <t xml:space="preserve">                                                   (นางกรปภา   ศิริโรจน์)                                                                                                               (นางสกาวเดือน  สุดแก้ว)                                                                                                                           (นายชูศักดิ์  เภรีฤกษ์)</t>
  </si>
  <si>
    <t>ตั้งแต่วันที่ 1 ตุลาคม 2560 - 31 ธันวาคม  2560</t>
  </si>
  <si>
    <t>ตั้งแต่วันที่ 1 ตุลาคม 2560 - 31  ธันวาคม  2560</t>
  </si>
  <si>
    <t>ตั้งแต่วันที่  1  ตุลาคม  2560 - 31 ธันวาคม  2560</t>
  </si>
  <si>
    <t>ตั้งแต่วันที่ 1 ตุลาคม  2560 - 31 ธันวาคม  2560</t>
  </si>
  <si>
    <t>ตั้งแต่วันที่ 1 ตุลาคม 2560 - 31 ธันวาคม 2560</t>
  </si>
  <si>
    <t>ตั้งแต่วันที่ 1 ตุลาคม  2560 - 31  ธันวาคม  2560</t>
  </si>
  <si>
    <t>ตั้งแต่วันที่ 1  ตุลาคม  2560 - 31  ธันวาคม  2560</t>
  </si>
  <si>
    <t>ตั้งแต่วันที่  1  ตุลาคม  2560 - 31  ธันวาคม  2560</t>
  </si>
  <si>
    <t>ตั้งแต่วันที่  1 ตุลาคม 2560  - 31  ธันวาคม  2560</t>
  </si>
  <si>
    <t>ตั้งแต่วันที่  1  ตุลาคม 2560 - 31 ธันวาคม   2560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</si>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</sst>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8"/>
      <color theme="1"/>
      <name val="Angsana New"/>
      <family val="1"/>
    </font>
    <font>
      <b/>
      <sz val="7"/>
      <color theme="1"/>
      <name val="Angsana New"/>
      <family val="1"/>
    </font>
    <font>
      <sz val="7"/>
      <color theme="1"/>
      <name val="Angsana New"/>
      <family val="1"/>
    </font>
    <font>
      <sz val="10"/>
      <color theme="1"/>
      <name val="Angsana New"/>
      <family val="1"/>
    </font>
    <font>
      <b/>
      <sz val="10"/>
      <color theme="1"/>
      <name val="Angsana New"/>
      <family val="1"/>
    </font>
    <font>
      <i/>
      <u/>
      <sz val="16"/>
      <color theme="1"/>
      <name val="Angsana New"/>
      <family val="1"/>
    </font>
    <font>
      <sz val="17"/>
      <color theme="1"/>
      <name val="Angsana New"/>
      <family val="1"/>
    </font>
    <font>
      <sz val="17"/>
      <color theme="1"/>
      <name val="Tahoma"/>
      <family val="2"/>
      <charset val="222"/>
      <scheme val="minor"/>
    </font>
    <font>
      <u/>
      <sz val="11"/>
      <color theme="1"/>
      <name val="Tahoma"/>
      <family val="2"/>
      <charset val="222"/>
      <scheme val="minor"/>
    </font>
    <font>
      <u/>
      <sz val="16"/>
      <color theme="1"/>
      <name val="Angsana New"/>
      <family val="1"/>
    </font>
    <font>
      <b/>
      <sz val="20"/>
      <color theme="1"/>
      <name val="Angsana New"/>
      <family val="1"/>
    </font>
    <font>
      <sz val="20"/>
      <color theme="1"/>
      <name val="Angsana New"/>
      <family val="1"/>
    </font>
    <font>
      <u/>
      <sz val="11"/>
      <color theme="1"/>
      <name val="Angsana New"/>
      <family val="1"/>
    </font>
    <font>
      <sz val="11"/>
      <color theme="1"/>
      <name val="Angsana New"/>
      <family val="1"/>
    </font>
    <font>
      <b/>
      <u/>
      <sz val="18"/>
      <color theme="1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43" fontId="2" fillId="0" borderId="1" xfId="1" applyFont="1" applyBorder="1"/>
    <xf numFmtId="43" fontId="2" fillId="2" borderId="0" xfId="1" applyFont="1" applyFill="1" applyBorder="1"/>
    <xf numFmtId="43" fontId="2" fillId="0" borderId="0" xfId="1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43" fontId="3" fillId="0" borderId="2" xfId="0" applyNumberFormat="1" applyFont="1" applyBorder="1"/>
    <xf numFmtId="43" fontId="2" fillId="0" borderId="0" xfId="1" applyFont="1"/>
    <xf numFmtId="43" fontId="4" fillId="0" borderId="0" xfId="1" applyFont="1"/>
    <xf numFmtId="43" fontId="3" fillId="0" borderId="2" xfId="1" applyFont="1" applyBorder="1"/>
    <xf numFmtId="187" fontId="2" fillId="0" borderId="0" xfId="1" applyNumberFormat="1" applyFont="1" applyAlignment="1">
      <alignment horizontal="center"/>
    </xf>
    <xf numFmtId="187" fontId="4" fillId="0" borderId="0" xfId="1" applyNumberFormat="1" applyFont="1" applyAlignment="1">
      <alignment horizontal="center"/>
    </xf>
    <xf numFmtId="43" fontId="2" fillId="0" borderId="4" xfId="1" applyFont="1" applyBorder="1"/>
    <xf numFmtId="0" fontId="2" fillId="0" borderId="5" xfId="0" applyFont="1" applyBorder="1"/>
    <xf numFmtId="43" fontId="2" fillId="0" borderId="5" xfId="1" applyFont="1" applyBorder="1"/>
    <xf numFmtId="0" fontId="3" fillId="0" borderId="3" xfId="0" applyFont="1" applyBorder="1" applyAlignment="1">
      <alignment horizontal="center"/>
    </xf>
    <xf numFmtId="187" fontId="3" fillId="0" borderId="3" xfId="1" applyNumberFormat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87" fontId="2" fillId="0" borderId="4" xfId="1" applyNumberFormat="1" applyFont="1" applyBorder="1" applyAlignment="1"/>
    <xf numFmtId="187" fontId="2" fillId="0" borderId="5" xfId="1" applyNumberFormat="1" applyFont="1" applyBorder="1" applyAlignment="1"/>
    <xf numFmtId="43" fontId="2" fillId="0" borderId="3" xfId="1" applyFont="1" applyBorder="1"/>
    <xf numFmtId="187" fontId="2" fillId="0" borderId="3" xfId="1" applyNumberFormat="1" applyFont="1" applyBorder="1" applyAlignment="1"/>
    <xf numFmtId="0" fontId="2" fillId="0" borderId="0" xfId="0" applyFont="1" applyBorder="1" applyAlignment="1">
      <alignment horizontal="center"/>
    </xf>
    <xf numFmtId="187" fontId="2" fillId="0" borderId="0" xfId="1" applyNumberFormat="1" applyFont="1" applyBorder="1" applyAlignment="1"/>
    <xf numFmtId="0" fontId="2" fillId="0" borderId="6" xfId="0" applyFont="1" applyBorder="1"/>
    <xf numFmtId="43" fontId="2" fillId="0" borderId="6" xfId="1" applyFont="1" applyBorder="1"/>
    <xf numFmtId="0" fontId="2" fillId="0" borderId="7" xfId="0" applyFont="1" applyBorder="1"/>
    <xf numFmtId="43" fontId="2" fillId="0" borderId="7" xfId="1" applyFont="1" applyBorder="1"/>
    <xf numFmtId="43" fontId="3" fillId="0" borderId="9" xfId="1" applyFont="1" applyBorder="1"/>
    <xf numFmtId="43" fontId="3" fillId="0" borderId="10" xfId="1" applyFont="1" applyBorder="1"/>
    <xf numFmtId="43" fontId="2" fillId="0" borderId="2" xfId="1" applyFont="1" applyBorder="1"/>
    <xf numFmtId="0" fontId="5" fillId="0" borderId="0" xfId="0" applyFont="1"/>
    <xf numFmtId="43" fontId="5" fillId="0" borderId="0" xfId="1" applyFont="1"/>
    <xf numFmtId="0" fontId="6" fillId="0" borderId="0" xfId="0" applyFont="1"/>
    <xf numFmtId="0" fontId="7" fillId="0" borderId="0" xfId="0" applyFont="1"/>
    <xf numFmtId="43" fontId="2" fillId="0" borderId="11" xfId="1" applyFont="1" applyBorder="1"/>
    <xf numFmtId="0" fontId="8" fillId="0" borderId="0" xfId="0" applyFont="1"/>
    <xf numFmtId="43" fontId="8" fillId="0" borderId="0" xfId="1" applyFont="1"/>
    <xf numFmtId="0" fontId="2" fillId="0" borderId="12" xfId="0" applyFont="1" applyBorder="1"/>
    <xf numFmtId="0" fontId="2" fillId="0" borderId="13" xfId="0" applyFont="1" applyBorder="1"/>
    <xf numFmtId="187" fontId="2" fillId="0" borderId="12" xfId="1" applyNumberFormat="1" applyFont="1" applyBorder="1"/>
    <xf numFmtId="187" fontId="2" fillId="0" borderId="1" xfId="1" applyNumberFormat="1" applyFont="1" applyBorder="1"/>
    <xf numFmtId="187" fontId="2" fillId="0" borderId="13" xfId="1" applyNumberFormat="1" applyFont="1" applyBorder="1"/>
    <xf numFmtId="0" fontId="3" fillId="0" borderId="0" xfId="0" applyFont="1"/>
    <xf numFmtId="43" fontId="3" fillId="0" borderId="0" xfId="1" applyFont="1"/>
    <xf numFmtId="0" fontId="3" fillId="0" borderId="0" xfId="0" applyFont="1" applyAlignment="1">
      <alignment horizontal="center"/>
    </xf>
    <xf numFmtId="187" fontId="2" fillId="0" borderId="7" xfId="1" applyNumberFormat="1" applyFont="1" applyBorder="1"/>
    <xf numFmtId="43" fontId="2" fillId="0" borderId="12" xfId="1" applyFont="1" applyBorder="1"/>
    <xf numFmtId="43" fontId="2" fillId="0" borderId="13" xfId="1" applyFont="1" applyBorder="1"/>
    <xf numFmtId="43" fontId="2" fillId="0" borderId="0" xfId="0" applyNumberFormat="1" applyFont="1"/>
    <xf numFmtId="187" fontId="2" fillId="0" borderId="0" xfId="0" applyNumberFormat="1" applyFont="1"/>
    <xf numFmtId="49" fontId="4" fillId="0" borderId="0" xfId="1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9" fillId="0" borderId="0" xfId="0" applyFont="1"/>
    <xf numFmtId="43" fontId="9" fillId="0" borderId="0" xfId="1" applyFont="1"/>
    <xf numFmtId="43" fontId="7" fillId="0" borderId="0" xfId="1" applyFont="1"/>
    <xf numFmtId="0" fontId="2" fillId="0" borderId="0" xfId="0" applyFont="1" applyAlignment="1">
      <alignment horizontal="left"/>
    </xf>
    <xf numFmtId="43" fontId="2" fillId="0" borderId="5" xfId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43" fontId="2" fillId="0" borderId="5" xfId="1" applyFont="1" applyBorder="1" applyAlignment="1">
      <alignment horizontal="left"/>
    </xf>
    <xf numFmtId="43" fontId="2" fillId="0" borderId="3" xfId="1" applyFont="1" applyBorder="1" applyAlignment="1">
      <alignment horizontal="center"/>
    </xf>
    <xf numFmtId="43" fontId="2" fillId="0" borderId="0" xfId="1" applyFont="1" applyAlignment="1">
      <alignment horizontal="left"/>
    </xf>
    <xf numFmtId="43" fontId="3" fillId="0" borderId="4" xfId="1" applyFont="1" applyBorder="1" applyAlignment="1">
      <alignment horizontal="center"/>
    </xf>
    <xf numFmtId="43" fontId="3" fillId="0" borderId="14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43" fontId="3" fillId="0" borderId="5" xfId="1" applyFont="1" applyBorder="1" applyAlignment="1">
      <alignment horizontal="center"/>
    </xf>
    <xf numFmtId="43" fontId="2" fillId="0" borderId="10" xfId="1" applyFont="1" applyBorder="1"/>
    <xf numFmtId="0" fontId="0" fillId="0" borderId="5" xfId="0" applyBorder="1" applyAlignment="1">
      <alignment horizontal="center" vertical="center"/>
    </xf>
    <xf numFmtId="0" fontId="10" fillId="0" borderId="0" xfId="0" applyFont="1"/>
    <xf numFmtId="43" fontId="10" fillId="0" borderId="0" xfId="1" applyFont="1"/>
    <xf numFmtId="0" fontId="12" fillId="0" borderId="5" xfId="0" applyFont="1" applyBorder="1" applyAlignment="1">
      <alignment horizontal="left" vertical="center"/>
    </xf>
    <xf numFmtId="43" fontId="3" fillId="0" borderId="0" xfId="1" applyFont="1" applyBorder="1"/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43" fontId="2" fillId="0" borderId="1" xfId="1" applyFont="1" applyBorder="1" applyAlignment="1">
      <alignment horizontal="left"/>
    </xf>
    <xf numFmtId="43" fontId="2" fillId="0" borderId="1" xfId="0" applyNumberFormat="1" applyFont="1" applyBorder="1" applyAlignment="1">
      <alignment horizontal="left"/>
    </xf>
    <xf numFmtId="43" fontId="2" fillId="0" borderId="0" xfId="1" applyFont="1" applyBorder="1" applyAlignment="1">
      <alignment horizontal="center"/>
    </xf>
    <xf numFmtId="43" fontId="2" fillId="0" borderId="0" xfId="0" applyNumberFormat="1" applyFont="1" applyBorder="1" applyAlignment="1">
      <alignment horizontal="center"/>
    </xf>
    <xf numFmtId="43" fontId="2" fillId="0" borderId="17" xfId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43" fontId="2" fillId="0" borderId="12" xfId="1" applyFont="1" applyBorder="1" applyAlignment="1">
      <alignment horizontal="center"/>
    </xf>
    <xf numFmtId="43" fontId="2" fillId="0" borderId="18" xfId="1" applyFont="1" applyBorder="1"/>
    <xf numFmtId="43" fontId="2" fillId="0" borderId="7" xfId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43" fontId="13" fillId="0" borderId="5" xfId="1" applyFont="1" applyBorder="1" applyAlignment="1">
      <alignment horizontal="left"/>
    </xf>
    <xf numFmtId="43" fontId="2" fillId="0" borderId="12" xfId="1" applyFont="1" applyBorder="1" applyAlignment="1">
      <alignment horizontal="left"/>
    </xf>
    <xf numFmtId="43" fontId="2" fillId="0" borderId="13" xfId="1" applyFont="1" applyBorder="1" applyAlignment="1">
      <alignment horizontal="left"/>
    </xf>
    <xf numFmtId="0" fontId="15" fillId="0" borderId="0" xfId="0" applyFont="1" applyAlignment="1">
      <alignment horizontal="left"/>
    </xf>
    <xf numFmtId="43" fontId="15" fillId="0" borderId="0" xfId="1" applyFont="1" applyAlignment="1">
      <alignment horizontal="left"/>
    </xf>
    <xf numFmtId="43" fontId="15" fillId="0" borderId="0" xfId="1" applyFont="1"/>
    <xf numFmtId="0" fontId="15" fillId="0" borderId="0" xfId="0" applyFont="1"/>
    <xf numFmtId="43" fontId="2" fillId="0" borderId="0" xfId="1" applyFont="1" applyBorder="1" applyAlignment="1">
      <alignment horizontal="left"/>
    </xf>
    <xf numFmtId="43" fontId="16" fillId="0" borderId="5" xfId="1" applyFont="1" applyBorder="1" applyAlignment="1">
      <alignment horizontal="left" vertical="center"/>
    </xf>
    <xf numFmtId="43" fontId="17" fillId="0" borderId="5" xfId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3" fontId="3" fillId="0" borderId="14" xfId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8" fillId="0" borderId="13" xfId="0" applyFont="1" applyBorder="1" applyAlignment="1">
      <alignment horizontal="left"/>
    </xf>
    <xf numFmtId="0" fontId="18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0" xfId="0" applyFont="1" applyAlignment="1"/>
    <xf numFmtId="43" fontId="2" fillId="2" borderId="5" xfId="1" applyFont="1" applyFill="1" applyBorder="1" applyAlignment="1">
      <alignment horizontal="center"/>
    </xf>
    <xf numFmtId="43" fontId="2" fillId="2" borderId="5" xfId="1" applyFont="1" applyFill="1" applyBorder="1"/>
    <xf numFmtId="43" fontId="2" fillId="2" borderId="1" xfId="1" applyFont="1" applyFill="1" applyBorder="1" applyAlignment="1">
      <alignment horizontal="left"/>
    </xf>
    <xf numFmtId="43" fontId="2" fillId="2" borderId="13" xfId="1" applyFont="1" applyFill="1" applyBorder="1"/>
    <xf numFmtId="43" fontId="2" fillId="3" borderId="10" xfId="1" applyFont="1" applyFill="1" applyBorder="1" applyAlignment="1">
      <alignment horizontal="center"/>
    </xf>
    <xf numFmtId="43" fontId="2" fillId="3" borderId="10" xfId="0" applyNumberFormat="1" applyFont="1" applyFill="1" applyBorder="1" applyAlignment="1">
      <alignment horizontal="center"/>
    </xf>
    <xf numFmtId="43" fontId="2" fillId="3" borderId="10" xfId="1" applyFont="1" applyFill="1" applyBorder="1"/>
    <xf numFmtId="43" fontId="2" fillId="3" borderId="10" xfId="1" applyFont="1" applyFill="1" applyBorder="1" applyAlignment="1">
      <alignment horizontal="left"/>
    </xf>
    <xf numFmtId="43" fontId="2" fillId="3" borderId="19" xfId="1" applyFont="1" applyFill="1" applyBorder="1" applyAlignment="1">
      <alignment horizontal="center"/>
    </xf>
    <xf numFmtId="43" fontId="2" fillId="3" borderId="18" xfId="1" applyFont="1" applyFill="1" applyBorder="1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3" fontId="2" fillId="0" borderId="0" xfId="1" applyFont="1" applyAlignment="1">
      <alignment horizontal="center"/>
    </xf>
    <xf numFmtId="43" fontId="2" fillId="0" borderId="0" xfId="1" applyFont="1" applyAlignment="1">
      <alignment horizontal="left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2" fillId="0" borderId="1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5" fillId="0" borderId="0" xfId="0" applyFont="1" applyAlignment="1">
      <alignment vertical="top"/>
    </xf>
    <xf numFmtId="0" fontId="14" fillId="0" borderId="0" xfId="0" applyFont="1" applyAlignment="1">
      <alignment horizontal="center"/>
    </xf>
    <xf numFmtId="43" fontId="2" fillId="0" borderId="20" xfId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Normal="100" zoomScalePageLayoutView="50" workbookViewId="0">
      <selection activeCell="I13" sqref="I13"/>
    </sheetView>
  </sheetViews>
  <sheetFormatPr defaultRowHeight="23.25" x14ac:dyDescent="0.5"/>
  <cols>
    <col min="1" max="1" width="5.125" style="1" customWidth="1"/>
    <col min="2" max="2" width="5.375" style="1" customWidth="1"/>
    <col min="3" max="3" width="26.375" style="1" customWidth="1"/>
    <col min="4" max="4" width="14.625" style="2" customWidth="1"/>
    <col min="5" max="5" width="9" style="1" customWidth="1"/>
    <col min="6" max="6" width="20" style="11" customWidth="1"/>
    <col min="7" max="16384" width="9" style="1"/>
  </cols>
  <sheetData>
    <row r="1" spans="1:6" x14ac:dyDescent="0.5">
      <c r="A1" s="128" t="s">
        <v>0</v>
      </c>
      <c r="B1" s="128"/>
      <c r="C1" s="128"/>
      <c r="D1" s="128"/>
      <c r="E1" s="128"/>
      <c r="F1" s="128"/>
    </row>
    <row r="2" spans="1:6" x14ac:dyDescent="0.5">
      <c r="A2" s="128" t="s">
        <v>1</v>
      </c>
      <c r="B2" s="128"/>
      <c r="C2" s="128"/>
      <c r="D2" s="128"/>
      <c r="E2" s="128"/>
      <c r="F2" s="128"/>
    </row>
    <row r="3" spans="1:6" x14ac:dyDescent="0.5">
      <c r="A3" s="128" t="s">
        <v>2</v>
      </c>
      <c r="B3" s="128"/>
      <c r="C3" s="128"/>
      <c r="D3" s="128"/>
      <c r="E3" s="128"/>
      <c r="F3" s="128"/>
    </row>
    <row r="4" spans="1:6" x14ac:dyDescent="0.5">
      <c r="A4" s="70"/>
      <c r="B4" s="70"/>
      <c r="C4" s="70"/>
      <c r="D4" s="70"/>
      <c r="E4" s="70"/>
      <c r="F4" s="70"/>
    </row>
    <row r="5" spans="1:6" x14ac:dyDescent="0.5">
      <c r="D5" s="2" t="s">
        <v>5</v>
      </c>
    </row>
    <row r="6" spans="1:6" ht="24" thickBot="1" x14ac:dyDescent="0.55000000000000004">
      <c r="A6" s="1" t="s">
        <v>3</v>
      </c>
      <c r="D6" s="2">
        <v>2</v>
      </c>
      <c r="F6" s="36">
        <v>124152299.06</v>
      </c>
    </row>
    <row r="7" spans="1:6" ht="24" thickTop="1" x14ac:dyDescent="0.5">
      <c r="F7" s="7"/>
    </row>
    <row r="8" spans="1:6" x14ac:dyDescent="0.5">
      <c r="A8" s="1" t="s">
        <v>4</v>
      </c>
    </row>
    <row r="9" spans="1:6" x14ac:dyDescent="0.5">
      <c r="B9" s="1" t="s">
        <v>6</v>
      </c>
    </row>
    <row r="10" spans="1:6" x14ac:dyDescent="0.5">
      <c r="C10" s="1" t="s">
        <v>7</v>
      </c>
      <c r="D10" s="2">
        <v>3</v>
      </c>
      <c r="F10" s="11">
        <v>38153594.640000001</v>
      </c>
    </row>
    <row r="11" spans="1:6" x14ac:dyDescent="0.5">
      <c r="C11" s="1" t="s">
        <v>241</v>
      </c>
      <c r="D11" s="2">
        <v>4</v>
      </c>
      <c r="F11" s="11">
        <v>844000</v>
      </c>
    </row>
    <row r="12" spans="1:6" x14ac:dyDescent="0.5">
      <c r="C12" s="1" t="s">
        <v>8</v>
      </c>
      <c r="D12" s="2">
        <v>5</v>
      </c>
      <c r="F12" s="11">
        <v>48893</v>
      </c>
    </row>
    <row r="13" spans="1:6" ht="24" thickBot="1" x14ac:dyDescent="0.55000000000000004">
      <c r="A13" s="49" t="s">
        <v>9</v>
      </c>
      <c r="B13" s="49"/>
      <c r="F13" s="13">
        <f>SUM(F10:F12)</f>
        <v>39046487.640000001</v>
      </c>
    </row>
    <row r="14" spans="1:6" ht="24" thickTop="1" x14ac:dyDescent="0.5">
      <c r="A14" s="49"/>
      <c r="B14" s="49"/>
      <c r="F14" s="78"/>
    </row>
    <row r="15" spans="1:6" x14ac:dyDescent="0.5">
      <c r="A15" s="49"/>
      <c r="B15" s="49"/>
      <c r="F15" s="78"/>
    </row>
    <row r="16" spans="1:6" x14ac:dyDescent="0.5">
      <c r="A16" s="49"/>
      <c r="B16" s="49"/>
      <c r="F16" s="78"/>
    </row>
    <row r="17" spans="1:6" x14ac:dyDescent="0.5">
      <c r="A17" s="126" t="s">
        <v>255</v>
      </c>
      <c r="B17" s="127"/>
      <c r="C17" s="127"/>
      <c r="D17" s="127"/>
      <c r="E17" s="127"/>
      <c r="F17" s="127"/>
    </row>
    <row r="18" spans="1:6" x14ac:dyDescent="0.5">
      <c r="A18" s="126" t="s">
        <v>254</v>
      </c>
      <c r="B18" s="127"/>
      <c r="C18" s="127"/>
      <c r="D18" s="127"/>
      <c r="E18" s="127"/>
      <c r="F18" s="127"/>
    </row>
  </sheetData>
  <mergeCells count="5">
    <mergeCell ref="A18:F18"/>
    <mergeCell ref="A1:F1"/>
    <mergeCell ref="A2:F2"/>
    <mergeCell ref="A3:F3"/>
    <mergeCell ref="A17:F17"/>
  </mergeCells>
  <pageMargins left="0.72916666666666663" right="2.0833333333333332E-2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16" zoomScale="70" zoomScaleNormal="70" workbookViewId="0">
      <selection activeCell="C34" sqref="C34"/>
    </sheetView>
  </sheetViews>
  <sheetFormatPr defaultRowHeight="23.25" x14ac:dyDescent="0.5"/>
  <cols>
    <col min="1" max="1" width="17.125" style="1" customWidth="1"/>
    <col min="2" max="2" width="24.625" style="1" customWidth="1"/>
    <col min="3" max="3" width="51.75" style="1" customWidth="1"/>
    <col min="4" max="4" width="19.125" style="11" customWidth="1"/>
    <col min="5" max="5" width="14" style="11" customWidth="1"/>
    <col min="6" max="6" width="14.375" style="11" customWidth="1"/>
    <col min="7" max="7" width="13.25" style="11" customWidth="1"/>
    <col min="8" max="8" width="15.5" style="11" customWidth="1"/>
    <col min="9" max="9" width="9" style="1"/>
    <col min="10" max="10" width="18.375" style="1" customWidth="1"/>
    <col min="11" max="16384" width="9" style="1"/>
  </cols>
  <sheetData>
    <row r="1" spans="1:8" ht="26.25" x14ac:dyDescent="0.55000000000000004">
      <c r="H1" s="57" t="s">
        <v>166</v>
      </c>
    </row>
    <row r="2" spans="1:8" x14ac:dyDescent="0.5">
      <c r="A2" s="128" t="s">
        <v>0</v>
      </c>
      <c r="B2" s="128"/>
      <c r="C2" s="128"/>
      <c r="D2" s="128"/>
      <c r="E2" s="128"/>
      <c r="F2" s="128"/>
      <c r="G2" s="128"/>
      <c r="H2" s="128"/>
    </row>
    <row r="3" spans="1:8" x14ac:dyDescent="0.5">
      <c r="A3" s="128" t="s">
        <v>10</v>
      </c>
      <c r="B3" s="128"/>
      <c r="C3" s="128"/>
      <c r="D3" s="128"/>
      <c r="E3" s="128"/>
      <c r="F3" s="128"/>
      <c r="G3" s="128"/>
      <c r="H3" s="128"/>
    </row>
    <row r="4" spans="1:8" x14ac:dyDescent="0.5">
      <c r="A4" s="128" t="s">
        <v>11</v>
      </c>
      <c r="B4" s="128"/>
      <c r="C4" s="128"/>
      <c r="D4" s="128"/>
      <c r="E4" s="128"/>
      <c r="F4" s="128"/>
      <c r="G4" s="128"/>
      <c r="H4" s="128"/>
    </row>
    <row r="5" spans="1:8" x14ac:dyDescent="0.5">
      <c r="A5" s="49"/>
      <c r="B5" s="49"/>
      <c r="C5" s="49"/>
      <c r="D5" s="50"/>
      <c r="E5" s="50"/>
      <c r="F5" s="50"/>
      <c r="G5" s="50"/>
      <c r="H5" s="50"/>
    </row>
    <row r="6" spans="1:8" x14ac:dyDescent="0.5">
      <c r="A6" s="49" t="s">
        <v>125</v>
      </c>
      <c r="B6" s="49"/>
      <c r="C6" s="49"/>
      <c r="D6" s="50"/>
      <c r="E6" s="50"/>
      <c r="F6" s="50"/>
      <c r="G6" s="50"/>
      <c r="H6" s="50"/>
    </row>
    <row r="7" spans="1:8" x14ac:dyDescent="0.5">
      <c r="A7" s="19" t="s">
        <v>40</v>
      </c>
      <c r="B7" s="19" t="s">
        <v>41</v>
      </c>
      <c r="C7" s="19" t="s">
        <v>42</v>
      </c>
      <c r="D7" s="21" t="s">
        <v>126</v>
      </c>
      <c r="E7" s="21" t="s">
        <v>127</v>
      </c>
      <c r="F7" s="21" t="s">
        <v>128</v>
      </c>
      <c r="G7" s="21" t="s">
        <v>129</v>
      </c>
      <c r="H7" s="21" t="s">
        <v>130</v>
      </c>
    </row>
    <row r="8" spans="1:8" x14ac:dyDescent="0.5">
      <c r="A8" s="44" t="s">
        <v>59</v>
      </c>
      <c r="B8" s="44" t="s">
        <v>162</v>
      </c>
      <c r="C8" s="44" t="s">
        <v>131</v>
      </c>
      <c r="D8" s="53">
        <v>301000</v>
      </c>
      <c r="E8" s="53">
        <v>0</v>
      </c>
      <c r="F8" s="53">
        <v>0</v>
      </c>
      <c r="G8" s="53">
        <v>0</v>
      </c>
      <c r="H8" s="53">
        <v>301000</v>
      </c>
    </row>
    <row r="9" spans="1:8" x14ac:dyDescent="0.5">
      <c r="A9" s="3" t="s">
        <v>59</v>
      </c>
      <c r="B9" s="44" t="s">
        <v>162</v>
      </c>
      <c r="C9" s="3" t="s">
        <v>132</v>
      </c>
      <c r="D9" s="5">
        <v>94000</v>
      </c>
      <c r="E9" s="5">
        <v>0</v>
      </c>
      <c r="F9" s="5">
        <v>0</v>
      </c>
      <c r="G9" s="5">
        <v>0</v>
      </c>
      <c r="H9" s="5">
        <v>94000</v>
      </c>
    </row>
    <row r="10" spans="1:8" x14ac:dyDescent="0.5">
      <c r="A10" s="3" t="s">
        <v>59</v>
      </c>
      <c r="B10" s="3" t="s">
        <v>161</v>
      </c>
      <c r="C10" s="3" t="s">
        <v>137</v>
      </c>
      <c r="D10" s="5">
        <v>321000</v>
      </c>
      <c r="E10" s="5">
        <v>0</v>
      </c>
      <c r="F10" s="5">
        <v>0</v>
      </c>
      <c r="G10" s="5">
        <v>0</v>
      </c>
      <c r="H10" s="5">
        <v>321000</v>
      </c>
    </row>
    <row r="11" spans="1:8" x14ac:dyDescent="0.5">
      <c r="A11" s="3" t="s">
        <v>59</v>
      </c>
      <c r="B11" s="3" t="s">
        <v>161</v>
      </c>
      <c r="C11" s="3" t="s">
        <v>138</v>
      </c>
      <c r="D11" s="5">
        <v>305000</v>
      </c>
      <c r="E11" s="5">
        <v>0</v>
      </c>
      <c r="F11" s="5">
        <v>0</v>
      </c>
      <c r="G11" s="5">
        <v>0</v>
      </c>
      <c r="H11" s="5">
        <v>305000</v>
      </c>
    </row>
    <row r="12" spans="1:8" x14ac:dyDescent="0.5">
      <c r="A12" s="3" t="s">
        <v>59</v>
      </c>
      <c r="B12" s="44" t="s">
        <v>162</v>
      </c>
      <c r="C12" s="3" t="s">
        <v>133</v>
      </c>
      <c r="D12" s="5">
        <v>176000</v>
      </c>
      <c r="E12" s="5">
        <v>0</v>
      </c>
      <c r="F12" s="5">
        <v>0</v>
      </c>
      <c r="G12" s="5">
        <v>0</v>
      </c>
      <c r="H12" s="5">
        <v>176000</v>
      </c>
    </row>
    <row r="13" spans="1:8" x14ac:dyDescent="0.5">
      <c r="A13" s="3" t="s">
        <v>59</v>
      </c>
      <c r="B13" s="3" t="s">
        <v>161</v>
      </c>
      <c r="C13" s="3" t="s">
        <v>139</v>
      </c>
      <c r="D13" s="5">
        <v>402000</v>
      </c>
      <c r="E13" s="5">
        <v>0</v>
      </c>
      <c r="F13" s="5">
        <v>0</v>
      </c>
      <c r="G13" s="5">
        <v>0</v>
      </c>
      <c r="H13" s="5">
        <v>402000</v>
      </c>
    </row>
    <row r="14" spans="1:8" x14ac:dyDescent="0.5">
      <c r="A14" s="3" t="s">
        <v>59</v>
      </c>
      <c r="B14" s="3" t="s">
        <v>161</v>
      </c>
      <c r="C14" s="3" t="s">
        <v>140</v>
      </c>
      <c r="D14" s="5">
        <v>504000</v>
      </c>
      <c r="E14" s="5">
        <v>0</v>
      </c>
      <c r="F14" s="5">
        <v>0</v>
      </c>
      <c r="G14" s="5">
        <v>0</v>
      </c>
      <c r="H14" s="5">
        <v>504000</v>
      </c>
    </row>
    <row r="15" spans="1:8" x14ac:dyDescent="0.5">
      <c r="A15" s="3" t="s">
        <v>59</v>
      </c>
      <c r="B15" s="3" t="s">
        <v>161</v>
      </c>
      <c r="C15" s="3" t="s">
        <v>141</v>
      </c>
      <c r="D15" s="5">
        <v>624000</v>
      </c>
      <c r="E15" s="5">
        <v>0</v>
      </c>
      <c r="F15" s="5">
        <v>0</v>
      </c>
      <c r="G15" s="5">
        <v>0</v>
      </c>
      <c r="H15" s="5">
        <v>624000</v>
      </c>
    </row>
    <row r="16" spans="1:8" x14ac:dyDescent="0.5">
      <c r="A16" s="3" t="s">
        <v>59</v>
      </c>
      <c r="B16" s="3" t="s">
        <v>161</v>
      </c>
      <c r="C16" s="3" t="s">
        <v>142</v>
      </c>
      <c r="D16" s="5">
        <v>451000</v>
      </c>
      <c r="E16" s="5">
        <v>0</v>
      </c>
      <c r="F16" s="5">
        <v>0</v>
      </c>
      <c r="G16" s="5">
        <v>0</v>
      </c>
      <c r="H16" s="5">
        <v>451000</v>
      </c>
    </row>
    <row r="17" spans="1:8" x14ac:dyDescent="0.5">
      <c r="A17" s="3" t="s">
        <v>59</v>
      </c>
      <c r="B17" s="44" t="s">
        <v>162</v>
      </c>
      <c r="C17" s="3" t="s">
        <v>134</v>
      </c>
      <c r="D17" s="5">
        <v>430000</v>
      </c>
      <c r="E17" s="5">
        <v>0</v>
      </c>
      <c r="F17" s="5">
        <v>0</v>
      </c>
      <c r="G17" s="5">
        <v>0</v>
      </c>
      <c r="H17" s="5">
        <v>430000</v>
      </c>
    </row>
    <row r="18" spans="1:8" x14ac:dyDescent="0.5">
      <c r="A18" s="3" t="s">
        <v>59</v>
      </c>
      <c r="B18" s="44" t="s">
        <v>162</v>
      </c>
      <c r="C18" s="3" t="s">
        <v>135</v>
      </c>
      <c r="D18" s="5">
        <v>145000</v>
      </c>
      <c r="E18" s="5">
        <v>0</v>
      </c>
      <c r="F18" s="5">
        <v>0</v>
      </c>
      <c r="G18" s="5">
        <v>0</v>
      </c>
      <c r="H18" s="5">
        <v>145000</v>
      </c>
    </row>
    <row r="19" spans="1:8" x14ac:dyDescent="0.5">
      <c r="A19" s="3" t="s">
        <v>59</v>
      </c>
      <c r="B19" s="3" t="s">
        <v>161</v>
      </c>
      <c r="C19" s="3" t="s">
        <v>136</v>
      </c>
      <c r="D19" s="5">
        <v>705000</v>
      </c>
      <c r="E19" s="5">
        <v>0</v>
      </c>
      <c r="F19" s="5">
        <v>0</v>
      </c>
      <c r="G19" s="5">
        <v>0</v>
      </c>
      <c r="H19" s="5">
        <v>705000</v>
      </c>
    </row>
    <row r="20" spans="1:8" x14ac:dyDescent="0.5">
      <c r="A20" s="3" t="s">
        <v>59</v>
      </c>
      <c r="B20" s="3" t="s">
        <v>161</v>
      </c>
      <c r="C20" s="3" t="s">
        <v>149</v>
      </c>
      <c r="D20" s="47">
        <v>604000</v>
      </c>
      <c r="E20" s="5">
        <v>0</v>
      </c>
      <c r="F20" s="5">
        <v>0</v>
      </c>
      <c r="G20" s="5">
        <v>0</v>
      </c>
      <c r="H20" s="47">
        <v>604000</v>
      </c>
    </row>
    <row r="21" spans="1:8" x14ac:dyDescent="0.5">
      <c r="A21" s="3" t="s">
        <v>59</v>
      </c>
      <c r="B21" s="3" t="s">
        <v>161</v>
      </c>
      <c r="C21" s="3" t="s">
        <v>150</v>
      </c>
      <c r="D21" s="47">
        <v>92000</v>
      </c>
      <c r="E21" s="5">
        <v>0</v>
      </c>
      <c r="F21" s="5">
        <v>0</v>
      </c>
      <c r="G21" s="5">
        <v>0</v>
      </c>
      <c r="H21" s="47">
        <v>92000</v>
      </c>
    </row>
    <row r="22" spans="1:8" x14ac:dyDescent="0.5">
      <c r="A22" s="3" t="s">
        <v>59</v>
      </c>
      <c r="B22" s="3" t="s">
        <v>161</v>
      </c>
      <c r="C22" s="3" t="s">
        <v>151</v>
      </c>
      <c r="D22" s="47">
        <v>215000</v>
      </c>
      <c r="E22" s="5">
        <v>0</v>
      </c>
      <c r="F22" s="5">
        <v>0</v>
      </c>
      <c r="G22" s="5">
        <v>0</v>
      </c>
      <c r="H22" s="47">
        <v>215000</v>
      </c>
    </row>
    <row r="23" spans="1:8" x14ac:dyDescent="0.5">
      <c r="A23" s="3" t="s">
        <v>59</v>
      </c>
      <c r="B23" s="3" t="s">
        <v>161</v>
      </c>
      <c r="C23" s="3" t="s">
        <v>152</v>
      </c>
      <c r="D23" s="47">
        <v>81000</v>
      </c>
      <c r="E23" s="5">
        <v>0</v>
      </c>
      <c r="F23" s="5">
        <v>0</v>
      </c>
      <c r="G23" s="5">
        <v>0</v>
      </c>
      <c r="H23" s="47">
        <v>81000</v>
      </c>
    </row>
    <row r="24" spans="1:8" x14ac:dyDescent="0.5">
      <c r="A24" s="3" t="s">
        <v>59</v>
      </c>
      <c r="B24" s="44" t="s">
        <v>162</v>
      </c>
      <c r="C24" s="45" t="s">
        <v>153</v>
      </c>
      <c r="D24" s="48">
        <v>55000</v>
      </c>
      <c r="E24" s="5">
        <v>0</v>
      </c>
      <c r="F24" s="5">
        <v>0</v>
      </c>
      <c r="G24" s="5">
        <v>0</v>
      </c>
      <c r="H24" s="48">
        <v>55000</v>
      </c>
    </row>
    <row r="25" spans="1:8" x14ac:dyDescent="0.5">
      <c r="A25" s="3" t="s">
        <v>59</v>
      </c>
      <c r="B25" s="44" t="s">
        <v>162</v>
      </c>
      <c r="C25" s="45" t="s">
        <v>154</v>
      </c>
      <c r="D25" s="48">
        <v>274000</v>
      </c>
      <c r="E25" s="5">
        <v>0</v>
      </c>
      <c r="F25" s="5">
        <v>0</v>
      </c>
      <c r="G25" s="5">
        <v>0</v>
      </c>
      <c r="H25" s="48">
        <v>274000</v>
      </c>
    </row>
    <row r="26" spans="1:8" x14ac:dyDescent="0.5">
      <c r="A26" s="32" t="s">
        <v>59</v>
      </c>
      <c r="B26" s="32" t="s">
        <v>162</v>
      </c>
      <c r="C26" s="32" t="s">
        <v>155</v>
      </c>
      <c r="D26" s="52">
        <v>75000</v>
      </c>
      <c r="E26" s="33">
        <v>0</v>
      </c>
      <c r="F26" s="33">
        <v>0</v>
      </c>
      <c r="G26" s="33">
        <v>0</v>
      </c>
      <c r="H26" s="33">
        <v>75000</v>
      </c>
    </row>
    <row r="27" spans="1:8" ht="26.25" x14ac:dyDescent="0.55000000000000004">
      <c r="A27" s="51"/>
      <c r="B27" s="51"/>
      <c r="C27" s="51"/>
      <c r="D27" s="51"/>
      <c r="E27" s="51"/>
      <c r="F27" s="51"/>
      <c r="G27" s="51"/>
      <c r="H27" s="58" t="s">
        <v>165</v>
      </c>
    </row>
    <row r="28" spans="1:8" x14ac:dyDescent="0.5">
      <c r="A28" s="128" t="s">
        <v>0</v>
      </c>
      <c r="B28" s="128"/>
      <c r="C28" s="128"/>
      <c r="D28" s="128"/>
      <c r="E28" s="128"/>
      <c r="F28" s="128"/>
      <c r="G28" s="128"/>
      <c r="H28" s="128"/>
    </row>
    <row r="29" spans="1:8" x14ac:dyDescent="0.5">
      <c r="A29" s="128" t="s">
        <v>10</v>
      </c>
      <c r="B29" s="128"/>
      <c r="C29" s="128"/>
      <c r="D29" s="128"/>
      <c r="E29" s="128"/>
      <c r="F29" s="128"/>
      <c r="G29" s="128"/>
      <c r="H29" s="128"/>
    </row>
    <row r="30" spans="1:8" x14ac:dyDescent="0.5">
      <c r="A30" s="128" t="s">
        <v>11</v>
      </c>
      <c r="B30" s="128"/>
      <c r="C30" s="128"/>
      <c r="D30" s="128"/>
      <c r="E30" s="128"/>
      <c r="F30" s="128"/>
      <c r="G30" s="128"/>
      <c r="H30" s="128"/>
    </row>
    <row r="31" spans="1:8" x14ac:dyDescent="0.5">
      <c r="A31" s="49"/>
      <c r="B31" s="49"/>
      <c r="C31" s="49"/>
      <c r="D31" s="50"/>
      <c r="E31" s="50"/>
      <c r="F31" s="50"/>
      <c r="G31" s="50"/>
      <c r="H31" s="50"/>
    </row>
    <row r="32" spans="1:8" x14ac:dyDescent="0.5">
      <c r="A32" s="49" t="s">
        <v>125</v>
      </c>
      <c r="B32" s="49"/>
      <c r="C32" s="49"/>
      <c r="D32" s="50"/>
      <c r="E32" s="50"/>
      <c r="F32" s="50"/>
      <c r="G32" s="50"/>
      <c r="H32" s="50"/>
    </row>
    <row r="33" spans="1:10" x14ac:dyDescent="0.5">
      <c r="A33" s="19" t="s">
        <v>40</v>
      </c>
      <c r="B33" s="19" t="s">
        <v>41</v>
      </c>
      <c r="C33" s="19" t="s">
        <v>42</v>
      </c>
      <c r="D33" s="21" t="s">
        <v>126</v>
      </c>
      <c r="E33" s="21" t="s">
        <v>127</v>
      </c>
      <c r="F33" s="21" t="s">
        <v>128</v>
      </c>
      <c r="G33" s="21" t="s">
        <v>129</v>
      </c>
      <c r="H33" s="21" t="s">
        <v>130</v>
      </c>
    </row>
    <row r="34" spans="1:10" x14ac:dyDescent="0.5">
      <c r="A34" s="44" t="s">
        <v>59</v>
      </c>
      <c r="B34" s="44" t="s">
        <v>162</v>
      </c>
      <c r="C34" s="44" t="s">
        <v>156</v>
      </c>
      <c r="D34" s="46">
        <v>77000</v>
      </c>
      <c r="E34" s="53">
        <v>0</v>
      </c>
      <c r="F34" s="53">
        <v>0</v>
      </c>
      <c r="G34" s="53">
        <v>0</v>
      </c>
      <c r="H34" s="46">
        <v>77000</v>
      </c>
    </row>
    <row r="35" spans="1:10" x14ac:dyDescent="0.5">
      <c r="A35" s="3" t="s">
        <v>59</v>
      </c>
      <c r="B35" s="44" t="s">
        <v>162</v>
      </c>
      <c r="C35" s="3" t="s">
        <v>157</v>
      </c>
      <c r="D35" s="47">
        <v>43000</v>
      </c>
      <c r="E35" s="5">
        <v>0</v>
      </c>
      <c r="F35" s="5">
        <v>0</v>
      </c>
      <c r="G35" s="5">
        <v>0</v>
      </c>
      <c r="H35" s="47">
        <v>43000</v>
      </c>
    </row>
    <row r="36" spans="1:10" x14ac:dyDescent="0.5">
      <c r="A36" s="3" t="s">
        <v>59</v>
      </c>
      <c r="B36" s="44" t="s">
        <v>162</v>
      </c>
      <c r="C36" s="3" t="s">
        <v>158</v>
      </c>
      <c r="D36" s="47">
        <v>193000</v>
      </c>
      <c r="E36" s="5">
        <v>0</v>
      </c>
      <c r="F36" s="5">
        <v>0</v>
      </c>
      <c r="G36" s="5">
        <v>0</v>
      </c>
      <c r="H36" s="47">
        <v>193000</v>
      </c>
    </row>
    <row r="37" spans="1:10" x14ac:dyDescent="0.5">
      <c r="A37" s="3" t="s">
        <v>59</v>
      </c>
      <c r="B37" s="44" t="s">
        <v>162</v>
      </c>
      <c r="C37" s="3" t="s">
        <v>160</v>
      </c>
      <c r="D37" s="47">
        <v>224000</v>
      </c>
      <c r="E37" s="5">
        <v>0</v>
      </c>
      <c r="F37" s="5">
        <v>0</v>
      </c>
      <c r="G37" s="5">
        <v>0</v>
      </c>
      <c r="H37" s="47">
        <v>224000</v>
      </c>
    </row>
    <row r="38" spans="1:10" x14ac:dyDescent="0.5">
      <c r="A38" s="3" t="s">
        <v>59</v>
      </c>
      <c r="B38" s="44" t="s">
        <v>162</v>
      </c>
      <c r="C38" s="3" t="s">
        <v>159</v>
      </c>
      <c r="D38" s="47">
        <v>1000000</v>
      </c>
      <c r="E38" s="5">
        <v>0</v>
      </c>
      <c r="F38" s="5">
        <v>0</v>
      </c>
      <c r="G38" s="5">
        <v>0</v>
      </c>
      <c r="H38" s="47">
        <v>1000000</v>
      </c>
    </row>
    <row r="39" spans="1:10" x14ac:dyDescent="0.5">
      <c r="A39" s="3" t="s">
        <v>59</v>
      </c>
      <c r="B39" s="3" t="s">
        <v>161</v>
      </c>
      <c r="C39" s="3" t="s">
        <v>143</v>
      </c>
      <c r="D39" s="47">
        <v>2109000</v>
      </c>
      <c r="E39" s="5">
        <v>0</v>
      </c>
      <c r="F39" s="5">
        <v>0</v>
      </c>
      <c r="G39" s="5">
        <v>0</v>
      </c>
      <c r="H39" s="47">
        <v>2109000</v>
      </c>
    </row>
    <row r="40" spans="1:10" x14ac:dyDescent="0.5">
      <c r="A40" s="3" t="s">
        <v>59</v>
      </c>
      <c r="B40" s="3" t="s">
        <v>161</v>
      </c>
      <c r="C40" s="3" t="s">
        <v>144</v>
      </c>
      <c r="D40" s="47">
        <v>142000</v>
      </c>
      <c r="E40" s="5">
        <v>0</v>
      </c>
      <c r="F40" s="5">
        <v>0</v>
      </c>
      <c r="G40" s="5">
        <v>0</v>
      </c>
      <c r="H40" s="47">
        <v>142000</v>
      </c>
    </row>
    <row r="41" spans="1:10" x14ac:dyDescent="0.5">
      <c r="A41" s="3" t="s">
        <v>59</v>
      </c>
      <c r="B41" s="3" t="s">
        <v>161</v>
      </c>
      <c r="C41" s="3" t="s">
        <v>145</v>
      </c>
      <c r="D41" s="47">
        <v>194000</v>
      </c>
      <c r="E41" s="5">
        <v>0</v>
      </c>
      <c r="F41" s="5">
        <v>0</v>
      </c>
      <c r="G41" s="5">
        <v>0</v>
      </c>
      <c r="H41" s="47">
        <v>194000</v>
      </c>
    </row>
    <row r="42" spans="1:10" x14ac:dyDescent="0.5">
      <c r="A42" s="3" t="s">
        <v>59</v>
      </c>
      <c r="B42" s="3" t="s">
        <v>161</v>
      </c>
      <c r="C42" s="3" t="s">
        <v>146</v>
      </c>
      <c r="D42" s="47">
        <v>77000</v>
      </c>
      <c r="E42" s="5">
        <v>0</v>
      </c>
      <c r="F42" s="5">
        <v>0</v>
      </c>
      <c r="G42" s="5">
        <v>0</v>
      </c>
      <c r="H42" s="47">
        <v>77000</v>
      </c>
    </row>
    <row r="43" spans="1:10" x14ac:dyDescent="0.5">
      <c r="A43" s="3" t="s">
        <v>59</v>
      </c>
      <c r="B43" s="3" t="s">
        <v>161</v>
      </c>
      <c r="C43" s="3" t="s">
        <v>147</v>
      </c>
      <c r="D43" s="47">
        <v>577000</v>
      </c>
      <c r="E43" s="5">
        <v>0</v>
      </c>
      <c r="F43" s="5">
        <v>0</v>
      </c>
      <c r="G43" s="5">
        <v>0</v>
      </c>
      <c r="H43" s="47">
        <v>577000</v>
      </c>
    </row>
    <row r="44" spans="1:10" x14ac:dyDescent="0.5">
      <c r="A44" s="45" t="s">
        <v>59</v>
      </c>
      <c r="B44" s="44" t="s">
        <v>162</v>
      </c>
      <c r="C44" s="45" t="s">
        <v>148</v>
      </c>
      <c r="D44" s="48">
        <v>184000</v>
      </c>
      <c r="E44" s="54">
        <v>0</v>
      </c>
      <c r="F44" s="54">
        <v>0</v>
      </c>
      <c r="G44" s="54">
        <v>0</v>
      </c>
      <c r="H44" s="48">
        <v>184000</v>
      </c>
    </row>
    <row r="45" spans="1:10" ht="24" thickBot="1" x14ac:dyDescent="0.55000000000000004">
      <c r="A45" s="133" t="s">
        <v>33</v>
      </c>
      <c r="B45" s="133"/>
      <c r="C45" s="133"/>
      <c r="D45" s="35">
        <v>10674000</v>
      </c>
      <c r="E45" s="35">
        <v>0</v>
      </c>
      <c r="F45" s="35">
        <v>0</v>
      </c>
      <c r="G45" s="35">
        <v>0</v>
      </c>
      <c r="H45" s="35">
        <v>10674000</v>
      </c>
      <c r="J45" s="56">
        <f>SUM(H34:H44)</f>
        <v>4820000</v>
      </c>
    </row>
    <row r="46" spans="1:10" ht="24" thickTop="1" x14ac:dyDescent="0.5">
      <c r="B46" s="4"/>
      <c r="C46" s="4"/>
      <c r="D46" s="7"/>
      <c r="E46" s="7"/>
      <c r="J46" s="55">
        <f>SUM(J27:J45)</f>
        <v>4820000</v>
      </c>
    </row>
    <row r="48" spans="1:10" x14ac:dyDescent="0.5">
      <c r="A48" s="126" t="s">
        <v>163</v>
      </c>
      <c r="B48" s="127"/>
      <c r="C48" s="127"/>
      <c r="D48" s="127"/>
      <c r="E48" s="127"/>
      <c r="F48" s="127"/>
      <c r="G48" s="127"/>
      <c r="H48" s="127"/>
    </row>
    <row r="49" spans="1:8" x14ac:dyDescent="0.5">
      <c r="A49" s="126" t="s">
        <v>164</v>
      </c>
      <c r="B49" s="127"/>
      <c r="C49" s="127"/>
      <c r="D49" s="127"/>
      <c r="E49" s="127"/>
      <c r="F49" s="127"/>
      <c r="G49" s="127"/>
      <c r="H49" s="127"/>
    </row>
  </sheetData>
  <mergeCells count="9">
    <mergeCell ref="A48:H48"/>
    <mergeCell ref="A49:H49"/>
    <mergeCell ref="A28:H28"/>
    <mergeCell ref="A45:C45"/>
    <mergeCell ref="A2:H2"/>
    <mergeCell ref="A3:H3"/>
    <mergeCell ref="A4:H4"/>
    <mergeCell ref="A29:H29"/>
    <mergeCell ref="A30:H30"/>
  </mergeCells>
  <pageMargins left="0.25" right="0.25" top="0.75" bottom="0.75" header="0.3" footer="0.3"/>
  <pageSetup paperSize="9" scale="79" orientation="landscape" r:id="rId1"/>
  <rowBreaks count="1" manualBreakCount="1">
    <brk id="2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zoomScale="90" zoomScaleNormal="90" zoomScalePageLayoutView="80" workbookViewId="0">
      <selection activeCell="G9" sqref="G9"/>
    </sheetView>
  </sheetViews>
  <sheetFormatPr defaultRowHeight="23.25" x14ac:dyDescent="0.5"/>
  <cols>
    <col min="1" max="1" width="15.125" style="1" customWidth="1"/>
    <col min="2" max="2" width="24" style="1" customWidth="1"/>
    <col min="3" max="3" width="33.625" style="1" customWidth="1"/>
    <col min="4" max="4" width="15.125" style="11" customWidth="1"/>
    <col min="5" max="5" width="16.125" style="11" customWidth="1"/>
    <col min="6" max="6" width="14.5" style="11" customWidth="1"/>
    <col min="7" max="16384" width="9" style="1"/>
  </cols>
  <sheetData>
    <row r="1" spans="1:6" ht="26.25" x14ac:dyDescent="0.55000000000000004">
      <c r="A1" s="129" t="s">
        <v>0</v>
      </c>
      <c r="B1" s="129"/>
      <c r="C1" s="129"/>
      <c r="D1" s="129"/>
      <c r="E1" s="129"/>
      <c r="F1" s="129"/>
    </row>
    <row r="2" spans="1:6" ht="26.25" x14ac:dyDescent="0.55000000000000004">
      <c r="A2" s="129" t="s">
        <v>169</v>
      </c>
      <c r="B2" s="129"/>
      <c r="C2" s="129"/>
      <c r="D2" s="129"/>
      <c r="E2" s="129"/>
      <c r="F2" s="129"/>
    </row>
    <row r="3" spans="1:6" ht="26.25" x14ac:dyDescent="0.55000000000000004">
      <c r="A3" s="129" t="s">
        <v>333</v>
      </c>
      <c r="B3" s="129"/>
      <c r="C3" s="129"/>
      <c r="D3" s="129"/>
      <c r="E3" s="129"/>
      <c r="F3" s="129"/>
    </row>
    <row r="4" spans="1:6" s="40" customFormat="1" ht="14.25" x14ac:dyDescent="0.3">
      <c r="D4" s="61"/>
      <c r="E4" s="61"/>
      <c r="F4" s="61"/>
    </row>
    <row r="5" spans="1:6" x14ac:dyDescent="0.5">
      <c r="A5" s="19" t="s">
        <v>170</v>
      </c>
      <c r="B5" s="19" t="s">
        <v>40</v>
      </c>
      <c r="C5" s="19" t="s">
        <v>37</v>
      </c>
      <c r="D5" s="21" t="s">
        <v>171</v>
      </c>
      <c r="E5" s="21" t="s">
        <v>77</v>
      </c>
      <c r="F5" s="21" t="s">
        <v>33</v>
      </c>
    </row>
    <row r="6" spans="1:6" s="2" customFormat="1" x14ac:dyDescent="0.5">
      <c r="A6" s="23" t="s">
        <v>77</v>
      </c>
      <c r="B6" s="23" t="s">
        <v>77</v>
      </c>
      <c r="C6" s="23" t="s">
        <v>172</v>
      </c>
      <c r="D6" s="63"/>
      <c r="E6" s="63"/>
      <c r="F6" s="63"/>
    </row>
    <row r="7" spans="1:6" x14ac:dyDescent="0.5">
      <c r="A7" s="17"/>
      <c r="B7" s="17"/>
      <c r="C7" s="64" t="s">
        <v>173</v>
      </c>
      <c r="D7" s="18">
        <v>170000</v>
      </c>
      <c r="E7" s="18">
        <v>26132</v>
      </c>
      <c r="F7" s="18">
        <v>26132</v>
      </c>
    </row>
    <row r="8" spans="1:6" x14ac:dyDescent="0.5">
      <c r="A8" s="17"/>
      <c r="B8" s="17"/>
      <c r="C8" s="64" t="s">
        <v>316</v>
      </c>
      <c r="D8" s="18">
        <v>13857600</v>
      </c>
      <c r="E8" s="18">
        <v>3430800</v>
      </c>
      <c r="F8" s="18">
        <v>3430800</v>
      </c>
    </row>
    <row r="9" spans="1:6" x14ac:dyDescent="0.5">
      <c r="A9" s="17"/>
      <c r="B9" s="17"/>
      <c r="C9" s="64" t="s">
        <v>317</v>
      </c>
      <c r="D9" s="18">
        <v>4934400</v>
      </c>
      <c r="E9" s="18">
        <v>1155200</v>
      </c>
      <c r="F9" s="18">
        <v>1155200</v>
      </c>
    </row>
    <row r="10" spans="1:6" x14ac:dyDescent="0.5">
      <c r="A10" s="17"/>
      <c r="B10" s="17"/>
      <c r="C10" s="64" t="s">
        <v>312</v>
      </c>
      <c r="D10" s="18">
        <v>138000</v>
      </c>
      <c r="E10" s="18">
        <v>27000</v>
      </c>
      <c r="F10" s="18">
        <v>27000</v>
      </c>
    </row>
    <row r="11" spans="1:6" x14ac:dyDescent="0.5">
      <c r="A11" s="17"/>
      <c r="B11" s="17"/>
      <c r="C11" s="64" t="s">
        <v>313</v>
      </c>
      <c r="D11" s="18">
        <v>1200000</v>
      </c>
      <c r="E11" s="18">
        <v>1112904</v>
      </c>
      <c r="F11" s="18">
        <v>1112904</v>
      </c>
    </row>
    <row r="12" spans="1:6" x14ac:dyDescent="0.5">
      <c r="A12" s="17"/>
      <c r="B12" s="17"/>
      <c r="C12" s="64" t="s">
        <v>314</v>
      </c>
      <c r="D12" s="18">
        <v>270000</v>
      </c>
      <c r="E12" s="18">
        <v>224752</v>
      </c>
      <c r="F12" s="18">
        <v>224752</v>
      </c>
    </row>
    <row r="13" spans="1:6" x14ac:dyDescent="0.5">
      <c r="A13" s="17"/>
      <c r="B13" s="17"/>
      <c r="C13" s="64" t="s">
        <v>315</v>
      </c>
      <c r="D13" s="18">
        <v>302000</v>
      </c>
      <c r="E13" s="18">
        <v>302000</v>
      </c>
      <c r="F13" s="18">
        <v>302000</v>
      </c>
    </row>
    <row r="14" spans="1:6" x14ac:dyDescent="0.5">
      <c r="A14" s="130" t="s">
        <v>33</v>
      </c>
      <c r="B14" s="130"/>
      <c r="C14" s="130"/>
      <c r="D14" s="26">
        <f>SUM(D7:D13)</f>
        <v>20872000</v>
      </c>
      <c r="E14" s="26">
        <f>SUM(E7:E13)</f>
        <v>6278788</v>
      </c>
      <c r="F14" s="26">
        <f>SUM(F7:F13)</f>
        <v>6278788</v>
      </c>
    </row>
    <row r="15" spans="1:6" x14ac:dyDescent="0.5">
      <c r="A15" s="28"/>
      <c r="B15" s="28"/>
      <c r="C15" s="28"/>
      <c r="D15" s="7"/>
      <c r="E15" s="7"/>
      <c r="F15" s="7"/>
    </row>
    <row r="16" spans="1:6" x14ac:dyDescent="0.5">
      <c r="C16" s="62"/>
    </row>
    <row r="17" spans="1:6" x14ac:dyDescent="0.5">
      <c r="A17" s="134" t="s">
        <v>318</v>
      </c>
      <c r="B17" s="135"/>
      <c r="C17" s="135"/>
      <c r="D17" s="135"/>
      <c r="E17" s="135"/>
      <c r="F17" s="135"/>
    </row>
    <row r="18" spans="1:6" x14ac:dyDescent="0.5">
      <c r="A18" s="126" t="s">
        <v>288</v>
      </c>
      <c r="B18" s="127"/>
      <c r="C18" s="127"/>
      <c r="D18" s="127"/>
      <c r="E18" s="127"/>
      <c r="F18" s="127"/>
    </row>
    <row r="19" spans="1:6" x14ac:dyDescent="0.5">
      <c r="A19" s="126" t="s">
        <v>283</v>
      </c>
      <c r="B19" s="127"/>
      <c r="C19" s="127"/>
      <c r="D19" s="127"/>
      <c r="E19" s="127"/>
      <c r="F19" s="127"/>
    </row>
  </sheetData>
  <mergeCells count="7">
    <mergeCell ref="A19:F19"/>
    <mergeCell ref="A1:F1"/>
    <mergeCell ref="A2:F2"/>
    <mergeCell ref="A14:C14"/>
    <mergeCell ref="A17:F17"/>
    <mergeCell ref="A18:F18"/>
    <mergeCell ref="A3:F3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view="pageLayout" topLeftCell="B1" zoomScale="80" zoomScaleNormal="70" zoomScaleSheetLayoutView="50" zoomScalePageLayoutView="80" workbookViewId="0">
      <selection activeCell="A20" sqref="A20:G20"/>
    </sheetView>
  </sheetViews>
  <sheetFormatPr defaultRowHeight="23.25" x14ac:dyDescent="0.5"/>
  <cols>
    <col min="1" max="1" width="16" style="1" customWidth="1"/>
    <col min="2" max="2" width="19.75" style="1" customWidth="1"/>
    <col min="3" max="3" width="20.625" style="1" customWidth="1"/>
    <col min="4" max="4" width="19.875" style="11" customWidth="1"/>
    <col min="5" max="5" width="22.5" style="11" customWidth="1"/>
    <col min="6" max="6" width="21.625" style="11" customWidth="1"/>
    <col min="7" max="7" width="20.875" style="11" customWidth="1"/>
    <col min="8" max="16384" width="9" style="1"/>
  </cols>
  <sheetData>
    <row r="1" spans="1:8" ht="26.25" x14ac:dyDescent="0.55000000000000004">
      <c r="A1" s="129" t="s">
        <v>0</v>
      </c>
      <c r="B1" s="129"/>
      <c r="C1" s="129"/>
      <c r="D1" s="129"/>
      <c r="E1" s="129"/>
      <c r="F1" s="129"/>
      <c r="G1" s="129"/>
    </row>
    <row r="2" spans="1:8" ht="26.25" x14ac:dyDescent="0.55000000000000004">
      <c r="A2" s="129" t="s">
        <v>194</v>
      </c>
      <c r="B2" s="129"/>
      <c r="C2" s="129"/>
      <c r="D2" s="129"/>
      <c r="E2" s="129"/>
      <c r="F2" s="129"/>
      <c r="G2" s="129"/>
    </row>
    <row r="3" spans="1:8" ht="26.25" x14ac:dyDescent="0.55000000000000004">
      <c r="A3" s="129" t="s">
        <v>334</v>
      </c>
      <c r="B3" s="129"/>
      <c r="C3" s="129"/>
      <c r="D3" s="129"/>
      <c r="E3" s="129"/>
      <c r="F3" s="129"/>
      <c r="G3" s="129"/>
      <c r="H3" s="129"/>
    </row>
    <row r="4" spans="1:8" s="40" customFormat="1" ht="14.25" x14ac:dyDescent="0.3">
      <c r="D4" s="61"/>
      <c r="E4" s="61"/>
      <c r="F4" s="61"/>
      <c r="G4" s="61"/>
    </row>
    <row r="5" spans="1:8" x14ac:dyDescent="0.5">
      <c r="A5" s="113" t="s">
        <v>170</v>
      </c>
      <c r="B5" s="113" t="s">
        <v>40</v>
      </c>
      <c r="C5" s="113" t="s">
        <v>37</v>
      </c>
      <c r="D5" s="68" t="s">
        <v>171</v>
      </c>
      <c r="E5" s="68" t="s">
        <v>278</v>
      </c>
      <c r="F5" s="68" t="s">
        <v>188</v>
      </c>
      <c r="G5" s="68" t="s">
        <v>33</v>
      </c>
    </row>
    <row r="6" spans="1:8" x14ac:dyDescent="0.5">
      <c r="A6" s="114"/>
      <c r="B6" s="114"/>
      <c r="C6" s="114"/>
      <c r="D6" s="69"/>
      <c r="E6" s="69" t="s">
        <v>279</v>
      </c>
      <c r="F6" s="69"/>
      <c r="G6" s="69"/>
    </row>
    <row r="7" spans="1:8" s="2" customFormat="1" x14ac:dyDescent="0.5">
      <c r="A7" s="64" t="s">
        <v>177</v>
      </c>
      <c r="B7" s="64" t="s">
        <v>179</v>
      </c>
      <c r="C7" s="23" t="s">
        <v>43</v>
      </c>
      <c r="D7" s="63">
        <v>0</v>
      </c>
      <c r="E7" s="63">
        <v>0</v>
      </c>
      <c r="F7" s="63">
        <v>0</v>
      </c>
      <c r="G7" s="63">
        <f t="shared" ref="G7:G16" si="0">SUM(F7:F7)</f>
        <v>0</v>
      </c>
    </row>
    <row r="8" spans="1:8" x14ac:dyDescent="0.5">
      <c r="A8" s="17"/>
      <c r="B8" s="64" t="s">
        <v>178</v>
      </c>
      <c r="C8" s="64"/>
      <c r="D8" s="65">
        <v>0</v>
      </c>
      <c r="E8" s="65">
        <v>0</v>
      </c>
      <c r="F8" s="18">
        <v>0</v>
      </c>
      <c r="G8" s="18">
        <f t="shared" si="0"/>
        <v>0</v>
      </c>
    </row>
    <row r="9" spans="1:8" x14ac:dyDescent="0.5">
      <c r="A9" s="17" t="s">
        <v>180</v>
      </c>
      <c r="B9" s="64" t="s">
        <v>89</v>
      </c>
      <c r="C9" s="64"/>
      <c r="D9" s="65">
        <v>10000</v>
      </c>
      <c r="E9" s="65">
        <v>0</v>
      </c>
      <c r="F9" s="18">
        <v>0</v>
      </c>
      <c r="G9" s="63">
        <f t="shared" si="0"/>
        <v>0</v>
      </c>
    </row>
    <row r="10" spans="1:8" x14ac:dyDescent="0.5">
      <c r="A10" s="17"/>
      <c r="B10" s="64" t="s">
        <v>47</v>
      </c>
      <c r="C10" s="64"/>
      <c r="D10" s="65">
        <v>330000</v>
      </c>
      <c r="E10" s="65">
        <v>0</v>
      </c>
      <c r="F10" s="18">
        <v>43525</v>
      </c>
      <c r="G10" s="18">
        <f t="shared" si="0"/>
        <v>43525</v>
      </c>
    </row>
    <row r="11" spans="1:8" x14ac:dyDescent="0.5">
      <c r="A11" s="17"/>
      <c r="B11" s="64" t="s">
        <v>60</v>
      </c>
      <c r="C11" s="64"/>
      <c r="D11" s="65">
        <v>150000</v>
      </c>
      <c r="E11" s="65">
        <v>0</v>
      </c>
      <c r="F11" s="18">
        <v>0</v>
      </c>
      <c r="G11" s="63">
        <f t="shared" si="0"/>
        <v>0</v>
      </c>
    </row>
    <row r="12" spans="1:8" x14ac:dyDescent="0.5">
      <c r="A12" s="17"/>
      <c r="B12" s="64" t="s">
        <v>181</v>
      </c>
      <c r="C12" s="64"/>
      <c r="D12" s="65">
        <v>0</v>
      </c>
      <c r="E12" s="65">
        <v>0</v>
      </c>
      <c r="F12" s="18">
        <v>0</v>
      </c>
      <c r="G12" s="18">
        <f t="shared" si="0"/>
        <v>0</v>
      </c>
    </row>
    <row r="13" spans="1:8" x14ac:dyDescent="0.5">
      <c r="A13" s="17" t="s">
        <v>182</v>
      </c>
      <c r="B13" s="64" t="s">
        <v>183</v>
      </c>
      <c r="C13" s="64"/>
      <c r="D13" s="65">
        <v>150000</v>
      </c>
      <c r="E13" s="65">
        <v>0</v>
      </c>
      <c r="F13" s="18">
        <v>0</v>
      </c>
      <c r="G13" s="63">
        <f t="shared" si="0"/>
        <v>0</v>
      </c>
    </row>
    <row r="14" spans="1:8" x14ac:dyDescent="0.5">
      <c r="A14" s="17"/>
      <c r="B14" s="64" t="s">
        <v>184</v>
      </c>
      <c r="C14" s="64"/>
      <c r="D14" s="65">
        <v>0</v>
      </c>
      <c r="E14" s="65">
        <v>0</v>
      </c>
      <c r="F14" s="18">
        <v>0</v>
      </c>
      <c r="G14" s="18">
        <f t="shared" si="0"/>
        <v>0</v>
      </c>
    </row>
    <row r="15" spans="1:8" x14ac:dyDescent="0.5">
      <c r="A15" s="17" t="s">
        <v>185</v>
      </c>
      <c r="B15" s="64" t="s">
        <v>55</v>
      </c>
      <c r="C15" s="64"/>
      <c r="D15" s="65">
        <v>0</v>
      </c>
      <c r="E15" s="65">
        <v>0</v>
      </c>
      <c r="F15" s="18">
        <v>0</v>
      </c>
      <c r="G15" s="63">
        <f t="shared" si="0"/>
        <v>0</v>
      </c>
    </row>
    <row r="16" spans="1:8" x14ac:dyDescent="0.5">
      <c r="A16" s="17" t="s">
        <v>186</v>
      </c>
      <c r="B16" s="64" t="s">
        <v>187</v>
      </c>
      <c r="C16" s="64"/>
      <c r="D16" s="65">
        <v>0</v>
      </c>
      <c r="E16" s="65">
        <v>0</v>
      </c>
      <c r="F16" s="18">
        <v>0</v>
      </c>
      <c r="G16" s="18">
        <f t="shared" si="0"/>
        <v>0</v>
      </c>
    </row>
    <row r="17" spans="1:7" x14ac:dyDescent="0.5">
      <c r="A17" s="130" t="s">
        <v>33</v>
      </c>
      <c r="B17" s="130"/>
      <c r="C17" s="130"/>
      <c r="D17" s="66">
        <f>SUM(D7:D16)</f>
        <v>640000</v>
      </c>
      <c r="E17" s="66">
        <v>0</v>
      </c>
      <c r="F17" s="26">
        <f>SUM(F7:F16)</f>
        <v>43525</v>
      </c>
      <c r="G17" s="26">
        <f>SUM(G7:G16)</f>
        <v>43525</v>
      </c>
    </row>
    <row r="18" spans="1:7" x14ac:dyDescent="0.5">
      <c r="A18" s="28"/>
      <c r="B18" s="28"/>
      <c r="C18" s="28"/>
      <c r="D18" s="84"/>
      <c r="E18" s="84"/>
      <c r="F18" s="7"/>
      <c r="G18" s="7"/>
    </row>
    <row r="19" spans="1:7" x14ac:dyDescent="0.5">
      <c r="C19" s="62"/>
      <c r="D19" s="67"/>
      <c r="E19" s="67"/>
    </row>
    <row r="20" spans="1:7" x14ac:dyDescent="0.5">
      <c r="A20" s="126" t="s">
        <v>319</v>
      </c>
      <c r="B20" s="127"/>
      <c r="C20" s="127"/>
      <c r="D20" s="127"/>
      <c r="E20" s="127"/>
      <c r="F20" s="127"/>
      <c r="G20" s="127"/>
    </row>
    <row r="21" spans="1:7" x14ac:dyDescent="0.5">
      <c r="A21" s="126" t="s">
        <v>286</v>
      </c>
      <c r="B21" s="127"/>
      <c r="C21" s="127"/>
      <c r="D21" s="127"/>
      <c r="E21" s="127"/>
      <c r="F21" s="127"/>
      <c r="G21" s="127"/>
    </row>
    <row r="22" spans="1:7" x14ac:dyDescent="0.5">
      <c r="A22" s="1" t="s">
        <v>287</v>
      </c>
      <c r="B22" s="115"/>
      <c r="C22" s="115"/>
      <c r="D22" s="115"/>
      <c r="E22" s="115"/>
      <c r="F22" s="115"/>
    </row>
  </sheetData>
  <mergeCells count="6">
    <mergeCell ref="A21:G21"/>
    <mergeCell ref="A1:G1"/>
    <mergeCell ref="A2:G2"/>
    <mergeCell ref="A17:C17"/>
    <mergeCell ref="A20:G20"/>
    <mergeCell ref="A3:H3"/>
  </mergeCells>
  <pageMargins left="0.9375" right="0.25" top="0.75" bottom="0.75" header="0.3" footer="0.3"/>
  <pageSetup paperSize="9" scale="8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WhiteSpace="0" view="pageLayout" zoomScale="80" zoomScaleNormal="90" zoomScalePageLayoutView="80" workbookViewId="0">
      <selection activeCell="F14" sqref="F14"/>
    </sheetView>
  </sheetViews>
  <sheetFormatPr defaultRowHeight="23.25" x14ac:dyDescent="0.5"/>
  <cols>
    <col min="1" max="1" width="12.375" style="1" customWidth="1"/>
    <col min="2" max="2" width="17.875" style="1" customWidth="1"/>
    <col min="3" max="3" width="17.625" style="1" customWidth="1"/>
    <col min="4" max="4" width="16.125" style="11" customWidth="1"/>
    <col min="5" max="5" width="17.125" style="11" customWidth="1"/>
    <col min="6" max="7" width="17.625" style="11" customWidth="1"/>
    <col min="8" max="8" width="17" style="11" customWidth="1"/>
    <col min="9" max="16384" width="9" style="1"/>
  </cols>
  <sheetData>
    <row r="1" spans="1:8" ht="26.25" x14ac:dyDescent="0.55000000000000004">
      <c r="A1" s="129" t="s">
        <v>0</v>
      </c>
      <c r="B1" s="129"/>
      <c r="C1" s="129"/>
      <c r="D1" s="129"/>
      <c r="E1" s="129"/>
      <c r="F1" s="129"/>
      <c r="G1" s="129"/>
      <c r="H1" s="129"/>
    </row>
    <row r="2" spans="1:8" ht="26.25" x14ac:dyDescent="0.55000000000000004">
      <c r="A2" s="129" t="s">
        <v>195</v>
      </c>
      <c r="B2" s="129"/>
      <c r="C2" s="129"/>
      <c r="D2" s="129"/>
      <c r="E2" s="129"/>
      <c r="F2" s="129"/>
      <c r="G2" s="129"/>
      <c r="H2" s="129"/>
    </row>
    <row r="3" spans="1:8" ht="26.25" x14ac:dyDescent="0.55000000000000004">
      <c r="A3" s="129" t="s">
        <v>333</v>
      </c>
      <c r="B3" s="129"/>
      <c r="C3" s="129"/>
      <c r="D3" s="129"/>
      <c r="E3" s="129"/>
      <c r="F3" s="129"/>
      <c r="G3" s="129"/>
      <c r="H3" s="129"/>
    </row>
    <row r="4" spans="1:8" s="40" customFormat="1" ht="14.25" x14ac:dyDescent="0.3">
      <c r="D4" s="61"/>
      <c r="E4" s="61"/>
      <c r="F4" s="61"/>
      <c r="G4" s="61"/>
      <c r="H4" s="61"/>
    </row>
    <row r="5" spans="1:8" x14ac:dyDescent="0.5">
      <c r="A5" s="136" t="s">
        <v>170</v>
      </c>
      <c r="B5" s="136" t="s">
        <v>40</v>
      </c>
      <c r="C5" s="136" t="s">
        <v>37</v>
      </c>
      <c r="D5" s="136" t="s">
        <v>171</v>
      </c>
      <c r="E5" s="68" t="s">
        <v>175</v>
      </c>
      <c r="F5" s="68" t="s">
        <v>190</v>
      </c>
      <c r="G5" s="68" t="s">
        <v>192</v>
      </c>
      <c r="H5" s="68" t="s">
        <v>33</v>
      </c>
    </row>
    <row r="6" spans="1:8" x14ac:dyDescent="0.5">
      <c r="A6" s="137"/>
      <c r="B6" s="137"/>
      <c r="C6" s="137"/>
      <c r="D6" s="137"/>
      <c r="E6" s="69" t="s">
        <v>189</v>
      </c>
      <c r="F6" s="69" t="s">
        <v>191</v>
      </c>
      <c r="G6" s="69" t="s">
        <v>193</v>
      </c>
      <c r="H6" s="69"/>
    </row>
    <row r="7" spans="1:8" s="2" customFormat="1" x14ac:dyDescent="0.5">
      <c r="A7" s="64" t="s">
        <v>177</v>
      </c>
      <c r="B7" s="64" t="s">
        <v>179</v>
      </c>
      <c r="C7" s="23" t="s">
        <v>172</v>
      </c>
      <c r="D7" s="63">
        <v>0</v>
      </c>
      <c r="E7" s="63">
        <v>0</v>
      </c>
      <c r="F7" s="63">
        <v>0</v>
      </c>
      <c r="G7" s="63">
        <v>0</v>
      </c>
      <c r="H7" s="63">
        <f>SUM(E7:F7)</f>
        <v>0</v>
      </c>
    </row>
    <row r="8" spans="1:8" x14ac:dyDescent="0.5">
      <c r="A8" s="17"/>
      <c r="B8" s="64" t="s">
        <v>178</v>
      </c>
      <c r="C8" s="64"/>
      <c r="D8" s="65">
        <v>694000</v>
      </c>
      <c r="E8" s="18">
        <v>159675</v>
      </c>
      <c r="F8" s="18">
        <v>0</v>
      </c>
      <c r="G8" s="18">
        <v>0</v>
      </c>
      <c r="H8" s="18">
        <f>SUM(E7:G8)</f>
        <v>159675</v>
      </c>
    </row>
    <row r="9" spans="1:8" x14ac:dyDescent="0.5">
      <c r="A9" s="17" t="s">
        <v>180</v>
      </c>
      <c r="B9" s="64" t="s">
        <v>89</v>
      </c>
      <c r="C9" s="64"/>
      <c r="D9" s="65">
        <v>70000</v>
      </c>
      <c r="E9" s="18">
        <v>0</v>
      </c>
      <c r="F9" s="18">
        <v>0</v>
      </c>
      <c r="G9" s="18">
        <v>0</v>
      </c>
      <c r="H9" s="18">
        <f>SUM(E9:G9)</f>
        <v>0</v>
      </c>
    </row>
    <row r="10" spans="1:8" x14ac:dyDescent="0.5">
      <c r="A10" s="17"/>
      <c r="B10" s="64" t="s">
        <v>47</v>
      </c>
      <c r="C10" s="64"/>
      <c r="D10" s="65">
        <f>100000+436000</f>
        <v>536000</v>
      </c>
      <c r="E10" s="18">
        <v>3480</v>
      </c>
      <c r="F10" s="18">
        <v>396000</v>
      </c>
      <c r="G10" s="18">
        <v>0</v>
      </c>
      <c r="H10" s="18">
        <f>SUM(E10:G10)</f>
        <v>399480</v>
      </c>
    </row>
    <row r="11" spans="1:8" x14ac:dyDescent="0.5">
      <c r="A11" s="17"/>
      <c r="B11" s="64" t="s">
        <v>60</v>
      </c>
      <c r="C11" s="64"/>
      <c r="D11" s="65">
        <f>35000+1097982</f>
        <v>1132982</v>
      </c>
      <c r="E11" s="18">
        <v>0</v>
      </c>
      <c r="F11" s="18">
        <v>0</v>
      </c>
      <c r="G11" s="18">
        <v>0</v>
      </c>
      <c r="H11" s="18">
        <f>SUM(E11:G11)</f>
        <v>0</v>
      </c>
    </row>
    <row r="12" spans="1:8" x14ac:dyDescent="0.5">
      <c r="A12" s="17"/>
      <c r="B12" s="64" t="s">
        <v>181</v>
      </c>
      <c r="C12" s="64"/>
      <c r="D12" s="65">
        <v>45000</v>
      </c>
      <c r="E12" s="18">
        <v>2272.92</v>
      </c>
      <c r="F12" s="18">
        <v>0</v>
      </c>
      <c r="G12" s="18">
        <v>0</v>
      </c>
      <c r="H12" s="18">
        <f>SUM(E12:G12)</f>
        <v>2272.92</v>
      </c>
    </row>
    <row r="13" spans="1:8" x14ac:dyDescent="0.5">
      <c r="A13" s="17" t="s">
        <v>182</v>
      </c>
      <c r="B13" s="64" t="s">
        <v>183</v>
      </c>
      <c r="C13" s="64"/>
      <c r="D13" s="65">
        <v>30000</v>
      </c>
      <c r="E13" s="18">
        <v>0</v>
      </c>
      <c r="F13" s="18">
        <v>0</v>
      </c>
      <c r="G13" s="18">
        <v>0</v>
      </c>
      <c r="H13" s="18">
        <f t="shared" ref="H13" si="0">SUM(E13:G13)</f>
        <v>0</v>
      </c>
    </row>
    <row r="14" spans="1:8" x14ac:dyDescent="0.5">
      <c r="A14" s="17"/>
      <c r="B14" s="64" t="s">
        <v>184</v>
      </c>
      <c r="C14" s="64"/>
      <c r="D14" s="65">
        <v>0</v>
      </c>
      <c r="E14" s="18">
        <v>0</v>
      </c>
      <c r="F14" s="18">
        <v>0</v>
      </c>
      <c r="G14" s="18">
        <v>0</v>
      </c>
      <c r="H14" s="18"/>
    </row>
    <row r="15" spans="1:8" x14ac:dyDescent="0.5">
      <c r="A15" s="17" t="s">
        <v>185</v>
      </c>
      <c r="B15" s="64" t="s">
        <v>55</v>
      </c>
      <c r="C15" s="64"/>
      <c r="D15" s="65">
        <v>0</v>
      </c>
      <c r="E15" s="18">
        <v>0</v>
      </c>
      <c r="F15" s="18">
        <v>0</v>
      </c>
      <c r="G15" s="18">
        <v>0</v>
      </c>
      <c r="H15" s="18">
        <f t="shared" ref="H15" si="1">SUM(E15:G15)</f>
        <v>0</v>
      </c>
    </row>
    <row r="16" spans="1:8" x14ac:dyDescent="0.5">
      <c r="A16" s="17" t="s">
        <v>186</v>
      </c>
      <c r="B16" s="64" t="s">
        <v>187</v>
      </c>
      <c r="C16" s="64"/>
      <c r="D16" s="65">
        <v>2052000</v>
      </c>
      <c r="E16" s="18">
        <v>0</v>
      </c>
      <c r="F16" s="18">
        <v>513000</v>
      </c>
      <c r="G16" s="18">
        <v>0</v>
      </c>
      <c r="H16" s="18">
        <f>SUM(E16:G16)</f>
        <v>513000</v>
      </c>
    </row>
    <row r="17" spans="1:8" x14ac:dyDescent="0.5">
      <c r="A17" s="130" t="s">
        <v>33</v>
      </c>
      <c r="B17" s="130"/>
      <c r="C17" s="130"/>
      <c r="D17" s="66">
        <f>SUM(D7:D16)</f>
        <v>4559982</v>
      </c>
      <c r="E17" s="26">
        <f>SUM(E7:E16)</f>
        <v>165427.92000000001</v>
      </c>
      <c r="F17" s="26">
        <f>SUM(F7:F16)</f>
        <v>909000</v>
      </c>
      <c r="G17" s="26">
        <f>SUM(G7:G16)</f>
        <v>0</v>
      </c>
      <c r="H17" s="26">
        <f>SUM(H7:H16)</f>
        <v>1074427.92</v>
      </c>
    </row>
    <row r="18" spans="1:8" x14ac:dyDescent="0.5">
      <c r="C18" s="62"/>
      <c r="D18" s="67"/>
    </row>
    <row r="19" spans="1:8" x14ac:dyDescent="0.5">
      <c r="A19" s="126" t="s">
        <v>320</v>
      </c>
      <c r="B19" s="127"/>
      <c r="C19" s="127"/>
      <c r="D19" s="127"/>
      <c r="E19" s="127"/>
      <c r="F19" s="127"/>
      <c r="G19" s="127"/>
      <c r="H19" s="127"/>
    </row>
    <row r="20" spans="1:8" x14ac:dyDescent="0.5">
      <c r="A20" s="126" t="s">
        <v>284</v>
      </c>
      <c r="B20" s="127"/>
      <c r="C20" s="127"/>
      <c r="D20" s="127"/>
      <c r="E20" s="127"/>
      <c r="F20" s="127"/>
      <c r="G20" s="127"/>
      <c r="H20" s="127"/>
    </row>
    <row r="21" spans="1:8" x14ac:dyDescent="0.5">
      <c r="D21" s="11" t="s">
        <v>285</v>
      </c>
    </row>
  </sheetData>
  <mergeCells count="10">
    <mergeCell ref="A1:H1"/>
    <mergeCell ref="A2:H2"/>
    <mergeCell ref="A3:H3"/>
    <mergeCell ref="A17:C17"/>
    <mergeCell ref="A19:H19"/>
    <mergeCell ref="A20:H20"/>
    <mergeCell ref="A5:A6"/>
    <mergeCell ref="B5:B6"/>
    <mergeCell ref="C5:C6"/>
    <mergeCell ref="D5:D6"/>
  </mergeCells>
  <pageMargins left="0.23622047244094491" right="0.23622047244094491" top="0.52083333333333337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90" zoomScaleNormal="90" zoomScalePageLayoutView="80" workbookViewId="0">
      <selection activeCell="D14" sqref="D14"/>
    </sheetView>
  </sheetViews>
  <sheetFormatPr defaultRowHeight="23.25" x14ac:dyDescent="0.5"/>
  <cols>
    <col min="1" max="1" width="16" style="1" customWidth="1"/>
    <col min="2" max="2" width="19.75" style="1" customWidth="1"/>
    <col min="3" max="3" width="20.625" style="1" customWidth="1"/>
    <col min="4" max="4" width="19.875" style="11" customWidth="1"/>
    <col min="5" max="5" width="21.625" style="11" customWidth="1"/>
    <col min="6" max="6" width="20.875" style="11" customWidth="1"/>
    <col min="7" max="16384" width="9" style="1"/>
  </cols>
  <sheetData>
    <row r="1" spans="1:6" ht="26.25" x14ac:dyDescent="0.55000000000000004">
      <c r="A1" s="129" t="s">
        <v>0</v>
      </c>
      <c r="B1" s="129"/>
      <c r="C1" s="129"/>
      <c r="D1" s="129"/>
      <c r="E1" s="129"/>
      <c r="F1" s="129"/>
    </row>
    <row r="2" spans="1:6" ht="26.25" x14ac:dyDescent="0.55000000000000004">
      <c r="A2" s="129" t="s">
        <v>196</v>
      </c>
      <c r="B2" s="129"/>
      <c r="C2" s="129"/>
      <c r="D2" s="129"/>
      <c r="E2" s="129"/>
      <c r="F2" s="129"/>
    </row>
    <row r="3" spans="1:6" ht="26.25" x14ac:dyDescent="0.55000000000000004">
      <c r="A3" s="129" t="s">
        <v>333</v>
      </c>
      <c r="B3" s="129"/>
      <c r="C3" s="129"/>
      <c r="D3" s="129"/>
      <c r="E3" s="129"/>
      <c r="F3" s="129"/>
    </row>
    <row r="4" spans="1:6" s="40" customFormat="1" ht="14.25" x14ac:dyDescent="0.3">
      <c r="D4" s="61"/>
      <c r="E4" s="61"/>
      <c r="F4" s="61"/>
    </row>
    <row r="5" spans="1:6" x14ac:dyDescent="0.5">
      <c r="A5" s="19" t="s">
        <v>170</v>
      </c>
      <c r="B5" s="19" t="s">
        <v>40</v>
      </c>
      <c r="C5" s="19" t="s">
        <v>37</v>
      </c>
      <c r="D5" s="21" t="s">
        <v>171</v>
      </c>
      <c r="E5" s="21" t="s">
        <v>197</v>
      </c>
      <c r="F5" s="21" t="s">
        <v>33</v>
      </c>
    </row>
    <row r="6" spans="1:6" s="2" customFormat="1" x14ac:dyDescent="0.5">
      <c r="A6" s="64" t="s">
        <v>177</v>
      </c>
      <c r="B6" s="64" t="s">
        <v>179</v>
      </c>
      <c r="C6" s="23" t="s">
        <v>172</v>
      </c>
      <c r="D6" s="63">
        <v>0</v>
      </c>
      <c r="E6" s="63">
        <v>0</v>
      </c>
      <c r="F6" s="63">
        <f t="shared" ref="F6:F15" si="0">SUM(E6:E6)</f>
        <v>0</v>
      </c>
    </row>
    <row r="7" spans="1:6" x14ac:dyDescent="0.5">
      <c r="A7" s="17"/>
      <c r="B7" s="64" t="s">
        <v>178</v>
      </c>
      <c r="C7" s="64"/>
      <c r="D7" s="65">
        <v>0</v>
      </c>
      <c r="E7" s="18">
        <v>0</v>
      </c>
      <c r="F7" s="18">
        <f t="shared" si="0"/>
        <v>0</v>
      </c>
    </row>
    <row r="8" spans="1:6" x14ac:dyDescent="0.5">
      <c r="A8" s="17" t="s">
        <v>180</v>
      </c>
      <c r="B8" s="64" t="s">
        <v>89</v>
      </c>
      <c r="C8" s="64"/>
      <c r="D8" s="65">
        <v>0</v>
      </c>
      <c r="E8" s="18">
        <v>0</v>
      </c>
      <c r="F8" s="63">
        <f t="shared" si="0"/>
        <v>0</v>
      </c>
    </row>
    <row r="9" spans="1:6" x14ac:dyDescent="0.5">
      <c r="A9" s="17"/>
      <c r="B9" s="64" t="s">
        <v>47</v>
      </c>
      <c r="C9" s="64"/>
      <c r="D9" s="65">
        <v>190000</v>
      </c>
      <c r="E9" s="18">
        <v>0</v>
      </c>
      <c r="F9" s="18">
        <f t="shared" si="0"/>
        <v>0</v>
      </c>
    </row>
    <row r="10" spans="1:6" x14ac:dyDescent="0.5">
      <c r="A10" s="17"/>
      <c r="B10" s="64" t="s">
        <v>60</v>
      </c>
      <c r="C10" s="64"/>
      <c r="D10" s="65">
        <v>0</v>
      </c>
      <c r="E10" s="18">
        <v>0</v>
      </c>
      <c r="F10" s="63">
        <f t="shared" si="0"/>
        <v>0</v>
      </c>
    </row>
    <row r="11" spans="1:6" x14ac:dyDescent="0.5">
      <c r="A11" s="17"/>
      <c r="B11" s="64" t="s">
        <v>181</v>
      </c>
      <c r="C11" s="64"/>
      <c r="D11" s="65">
        <v>0</v>
      </c>
      <c r="E11" s="18">
        <v>0</v>
      </c>
      <c r="F11" s="18">
        <f t="shared" si="0"/>
        <v>0</v>
      </c>
    </row>
    <row r="12" spans="1:6" x14ac:dyDescent="0.5">
      <c r="A12" s="17" t="s">
        <v>182</v>
      </c>
      <c r="B12" s="64" t="s">
        <v>183</v>
      </c>
      <c r="C12" s="64"/>
      <c r="D12" s="65">
        <v>0</v>
      </c>
      <c r="E12" s="18">
        <v>0</v>
      </c>
      <c r="F12" s="63">
        <f t="shared" si="0"/>
        <v>0</v>
      </c>
    </row>
    <row r="13" spans="1:6" x14ac:dyDescent="0.5">
      <c r="A13" s="17"/>
      <c r="B13" s="64" t="s">
        <v>184</v>
      </c>
      <c r="C13" s="64"/>
      <c r="D13" s="65">
        <v>0</v>
      </c>
      <c r="E13" s="18">
        <v>0</v>
      </c>
      <c r="F13" s="18">
        <f t="shared" si="0"/>
        <v>0</v>
      </c>
    </row>
    <row r="14" spans="1:6" x14ac:dyDescent="0.5">
      <c r="A14" s="17" t="s">
        <v>185</v>
      </c>
      <c r="B14" s="64" t="s">
        <v>55</v>
      </c>
      <c r="C14" s="64"/>
      <c r="D14" s="65">
        <v>0</v>
      </c>
      <c r="E14" s="18">
        <v>0</v>
      </c>
      <c r="F14" s="63">
        <f t="shared" si="0"/>
        <v>0</v>
      </c>
    </row>
    <row r="15" spans="1:6" x14ac:dyDescent="0.5">
      <c r="A15" s="17" t="s">
        <v>186</v>
      </c>
      <c r="B15" s="64" t="s">
        <v>187</v>
      </c>
      <c r="C15" s="64"/>
      <c r="D15" s="65">
        <v>0</v>
      </c>
      <c r="E15" s="18">
        <v>0</v>
      </c>
      <c r="F15" s="18">
        <f t="shared" si="0"/>
        <v>0</v>
      </c>
    </row>
    <row r="16" spans="1:6" x14ac:dyDescent="0.5">
      <c r="A16" s="130" t="s">
        <v>33</v>
      </c>
      <c r="B16" s="130"/>
      <c r="C16" s="130"/>
      <c r="D16" s="66">
        <f>SUM(D6:D15)</f>
        <v>190000</v>
      </c>
      <c r="E16" s="26">
        <f>SUM(E6:E15)</f>
        <v>0</v>
      </c>
      <c r="F16" s="26">
        <f>SUM(F6:F15)</f>
        <v>0</v>
      </c>
    </row>
    <row r="17" spans="1:6" x14ac:dyDescent="0.5">
      <c r="C17" s="62"/>
      <c r="D17" s="67"/>
    </row>
    <row r="18" spans="1:6" x14ac:dyDescent="0.5">
      <c r="A18" s="126" t="s">
        <v>321</v>
      </c>
      <c r="B18" s="127"/>
      <c r="C18" s="127"/>
      <c r="D18" s="127"/>
      <c r="E18" s="127"/>
      <c r="F18" s="127"/>
    </row>
    <row r="19" spans="1:6" x14ac:dyDescent="0.5">
      <c r="A19" s="126" t="s">
        <v>289</v>
      </c>
      <c r="B19" s="127"/>
      <c r="C19" s="127"/>
      <c r="D19" s="127"/>
      <c r="E19" s="127"/>
      <c r="F19" s="127"/>
    </row>
    <row r="20" spans="1:6" x14ac:dyDescent="0.5">
      <c r="C20" s="1" t="s">
        <v>290</v>
      </c>
    </row>
  </sheetData>
  <mergeCells count="6">
    <mergeCell ref="A19:F19"/>
    <mergeCell ref="A1:F1"/>
    <mergeCell ref="A2:F2"/>
    <mergeCell ref="A3:F3"/>
    <mergeCell ref="A16:C16"/>
    <mergeCell ref="A18:F18"/>
  </mergeCells>
  <pageMargins left="0.937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view="pageLayout" topLeftCell="A13" zoomScale="80" zoomScaleNormal="80" zoomScalePageLayoutView="80" workbookViewId="0">
      <selection activeCell="C11" sqref="C11"/>
    </sheetView>
  </sheetViews>
  <sheetFormatPr defaultRowHeight="23.25" x14ac:dyDescent="0.5"/>
  <cols>
    <col min="1" max="1" width="16" style="1" customWidth="1"/>
    <col min="2" max="2" width="19.75" style="1" customWidth="1"/>
    <col min="3" max="3" width="20.625" style="1" customWidth="1"/>
    <col min="4" max="4" width="19.875" style="11" customWidth="1"/>
    <col min="5" max="5" width="21.625" style="11" customWidth="1"/>
    <col min="6" max="6" width="20.875" style="11" customWidth="1"/>
    <col min="7" max="16384" width="9" style="1"/>
  </cols>
  <sheetData>
    <row r="1" spans="1:6" ht="26.25" x14ac:dyDescent="0.55000000000000004">
      <c r="A1" s="129" t="s">
        <v>0</v>
      </c>
      <c r="B1" s="129"/>
      <c r="C1" s="129"/>
      <c r="D1" s="129"/>
      <c r="E1" s="129"/>
      <c r="F1" s="129"/>
    </row>
    <row r="2" spans="1:6" ht="26.25" x14ac:dyDescent="0.55000000000000004">
      <c r="A2" s="129" t="s">
        <v>198</v>
      </c>
      <c r="B2" s="129"/>
      <c r="C2" s="129"/>
      <c r="D2" s="129"/>
      <c r="E2" s="129"/>
      <c r="F2" s="129"/>
    </row>
    <row r="3" spans="1:6" ht="26.25" x14ac:dyDescent="0.55000000000000004">
      <c r="A3" s="129" t="s">
        <v>335</v>
      </c>
      <c r="B3" s="129"/>
      <c r="C3" s="129"/>
      <c r="D3" s="129"/>
      <c r="E3" s="129"/>
      <c r="F3" s="129"/>
    </row>
    <row r="4" spans="1:6" s="40" customFormat="1" ht="14.25" x14ac:dyDescent="0.3">
      <c r="D4" s="61"/>
      <c r="E4" s="61"/>
      <c r="F4" s="61"/>
    </row>
    <row r="5" spans="1:6" x14ac:dyDescent="0.5">
      <c r="A5" s="19" t="s">
        <v>170</v>
      </c>
      <c r="B5" s="19" t="s">
        <v>40</v>
      </c>
      <c r="C5" s="19" t="s">
        <v>37</v>
      </c>
      <c r="D5" s="21" t="s">
        <v>171</v>
      </c>
      <c r="E5" s="21" t="s">
        <v>199</v>
      </c>
      <c r="F5" s="21" t="s">
        <v>33</v>
      </c>
    </row>
    <row r="6" spans="1:6" s="2" customFormat="1" x14ac:dyDescent="0.5">
      <c r="A6" s="64" t="s">
        <v>177</v>
      </c>
      <c r="B6" s="64" t="s">
        <v>179</v>
      </c>
      <c r="C6" s="23" t="s">
        <v>43</v>
      </c>
      <c r="D6" s="63">
        <v>0</v>
      </c>
      <c r="E6" s="63">
        <v>0</v>
      </c>
      <c r="F6" s="63">
        <f t="shared" ref="F6:F15" si="0">SUM(E6:E6)</f>
        <v>0</v>
      </c>
    </row>
    <row r="7" spans="1:6" x14ac:dyDescent="0.5">
      <c r="A7" s="17"/>
      <c r="B7" s="64" t="s">
        <v>178</v>
      </c>
      <c r="C7" s="64"/>
      <c r="D7" s="65">
        <v>0</v>
      </c>
      <c r="E7" s="18">
        <v>0</v>
      </c>
      <c r="F7" s="18">
        <f t="shared" si="0"/>
        <v>0</v>
      </c>
    </row>
    <row r="8" spans="1:6" x14ac:dyDescent="0.5">
      <c r="A8" s="17" t="s">
        <v>180</v>
      </c>
      <c r="B8" s="64" t="s">
        <v>89</v>
      </c>
      <c r="C8" s="64"/>
      <c r="D8" s="65">
        <v>0</v>
      </c>
      <c r="E8" s="18">
        <v>0</v>
      </c>
      <c r="F8" s="63">
        <f t="shared" si="0"/>
        <v>0</v>
      </c>
    </row>
    <row r="9" spans="1:6" x14ac:dyDescent="0.5">
      <c r="A9" s="17"/>
      <c r="B9" s="64" t="s">
        <v>47</v>
      </c>
      <c r="C9" s="64"/>
      <c r="D9" s="65">
        <v>20000</v>
      </c>
      <c r="E9" s="18">
        <v>0</v>
      </c>
      <c r="F9" s="18">
        <f t="shared" si="0"/>
        <v>0</v>
      </c>
    </row>
    <row r="10" spans="1:6" x14ac:dyDescent="0.5">
      <c r="A10" s="17"/>
      <c r="B10" s="64" t="s">
        <v>60</v>
      </c>
      <c r="C10" s="64"/>
      <c r="D10" s="65">
        <v>0</v>
      </c>
      <c r="E10" s="18">
        <v>0</v>
      </c>
      <c r="F10" s="63">
        <f t="shared" si="0"/>
        <v>0</v>
      </c>
    </row>
    <row r="11" spans="1:6" x14ac:dyDescent="0.5">
      <c r="A11" s="17"/>
      <c r="B11" s="64" t="s">
        <v>181</v>
      </c>
      <c r="C11" s="64"/>
      <c r="D11" s="65">
        <v>0</v>
      </c>
      <c r="E11" s="18">
        <v>0</v>
      </c>
      <c r="F11" s="18">
        <f t="shared" si="0"/>
        <v>0</v>
      </c>
    </row>
    <row r="12" spans="1:6" x14ac:dyDescent="0.5">
      <c r="A12" s="17" t="s">
        <v>182</v>
      </c>
      <c r="B12" s="64" t="s">
        <v>183</v>
      </c>
      <c r="C12" s="64"/>
      <c r="D12" s="65">
        <v>0</v>
      </c>
      <c r="E12" s="18">
        <v>0</v>
      </c>
      <c r="F12" s="63">
        <f t="shared" si="0"/>
        <v>0</v>
      </c>
    </row>
    <row r="13" spans="1:6" x14ac:dyDescent="0.5">
      <c r="A13" s="17"/>
      <c r="B13" s="64" t="s">
        <v>184</v>
      </c>
      <c r="C13" s="64"/>
      <c r="D13" s="65">
        <v>0</v>
      </c>
      <c r="E13" s="18">
        <v>0</v>
      </c>
      <c r="F13" s="18">
        <f t="shared" si="0"/>
        <v>0</v>
      </c>
    </row>
    <row r="14" spans="1:6" x14ac:dyDescent="0.5">
      <c r="A14" s="17" t="s">
        <v>185</v>
      </c>
      <c r="B14" s="64" t="s">
        <v>55</v>
      </c>
      <c r="C14" s="64"/>
      <c r="D14" s="65">
        <v>0</v>
      </c>
      <c r="E14" s="18">
        <v>0</v>
      </c>
      <c r="F14" s="63">
        <f t="shared" si="0"/>
        <v>0</v>
      </c>
    </row>
    <row r="15" spans="1:6" x14ac:dyDescent="0.5">
      <c r="A15" s="17" t="s">
        <v>186</v>
      </c>
      <c r="B15" s="64" t="s">
        <v>187</v>
      </c>
      <c r="C15" s="64"/>
      <c r="D15" s="65">
        <v>0</v>
      </c>
      <c r="E15" s="18">
        <v>0</v>
      </c>
      <c r="F15" s="18">
        <f t="shared" si="0"/>
        <v>0</v>
      </c>
    </row>
    <row r="16" spans="1:6" x14ac:dyDescent="0.5">
      <c r="A16" s="130" t="s">
        <v>33</v>
      </c>
      <c r="B16" s="130"/>
      <c r="C16" s="130"/>
      <c r="D16" s="66">
        <f>SUM(D6:D15)</f>
        <v>20000</v>
      </c>
      <c r="E16" s="26">
        <f>SUM(E6:E15)</f>
        <v>0</v>
      </c>
      <c r="F16" s="26">
        <f>SUM(F6:F15)</f>
        <v>0</v>
      </c>
    </row>
    <row r="17" spans="1:6" x14ac:dyDescent="0.5">
      <c r="C17" s="62"/>
      <c r="D17" s="67"/>
    </row>
    <row r="18" spans="1:6" x14ac:dyDescent="0.5">
      <c r="A18" s="126" t="s">
        <v>322</v>
      </c>
      <c r="B18" s="127"/>
      <c r="C18" s="127"/>
      <c r="D18" s="127"/>
      <c r="E18" s="127"/>
      <c r="F18" s="127"/>
    </row>
    <row r="19" spans="1:6" x14ac:dyDescent="0.5">
      <c r="A19" s="126" t="s">
        <v>291</v>
      </c>
      <c r="B19" s="127"/>
      <c r="C19" s="127"/>
      <c r="D19" s="127"/>
      <c r="E19" s="127"/>
      <c r="F19" s="127"/>
    </row>
    <row r="20" spans="1:6" x14ac:dyDescent="0.5">
      <c r="C20" s="1" t="s">
        <v>293</v>
      </c>
    </row>
  </sheetData>
  <mergeCells count="6">
    <mergeCell ref="A19:F19"/>
    <mergeCell ref="A1:F1"/>
    <mergeCell ref="A2:F2"/>
    <mergeCell ref="A3:F3"/>
    <mergeCell ref="A16:C16"/>
    <mergeCell ref="A18:F18"/>
  </mergeCells>
  <pageMargins left="0.937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view="pageLayout" topLeftCell="A4" zoomScale="80" zoomScaleNormal="90" zoomScalePageLayoutView="80" workbookViewId="0">
      <selection activeCell="D10" sqref="D10"/>
    </sheetView>
  </sheetViews>
  <sheetFormatPr defaultRowHeight="23.25" x14ac:dyDescent="0.5"/>
  <cols>
    <col min="1" max="1" width="12.375" style="1" customWidth="1"/>
    <col min="2" max="2" width="17.875" style="1" customWidth="1"/>
    <col min="3" max="3" width="16.25" style="1" customWidth="1"/>
    <col min="4" max="4" width="16.125" style="11" customWidth="1"/>
    <col min="5" max="5" width="18.875" style="11" customWidth="1"/>
    <col min="6" max="6" width="17.625" style="11" customWidth="1"/>
    <col min="7" max="7" width="18.375" style="11" customWidth="1"/>
    <col min="8" max="8" width="17" style="11" customWidth="1"/>
    <col min="9" max="16384" width="9" style="1"/>
  </cols>
  <sheetData>
    <row r="1" spans="1:8" ht="26.25" x14ac:dyDescent="0.55000000000000004">
      <c r="A1" s="129" t="s">
        <v>0</v>
      </c>
      <c r="B1" s="129"/>
      <c r="C1" s="129"/>
      <c r="D1" s="129"/>
      <c r="E1" s="129"/>
      <c r="F1" s="129"/>
      <c r="G1" s="129"/>
      <c r="H1" s="129"/>
    </row>
    <row r="2" spans="1:8" ht="26.25" x14ac:dyDescent="0.55000000000000004">
      <c r="A2" s="129" t="s">
        <v>200</v>
      </c>
      <c r="B2" s="129"/>
      <c r="C2" s="129"/>
      <c r="D2" s="129"/>
      <c r="E2" s="129"/>
      <c r="F2" s="129"/>
      <c r="G2" s="129"/>
      <c r="H2" s="129"/>
    </row>
    <row r="3" spans="1:8" ht="26.25" x14ac:dyDescent="0.55000000000000004">
      <c r="A3" s="129" t="s">
        <v>339</v>
      </c>
      <c r="B3" s="129"/>
      <c r="C3" s="129"/>
      <c r="D3" s="129"/>
      <c r="E3" s="129"/>
      <c r="F3" s="129"/>
      <c r="G3" s="129"/>
      <c r="H3" s="129"/>
    </row>
    <row r="4" spans="1:8" s="40" customFormat="1" ht="14.25" x14ac:dyDescent="0.3">
      <c r="D4" s="61"/>
      <c r="E4" s="61"/>
      <c r="F4" s="61"/>
      <c r="G4" s="61"/>
      <c r="H4" s="61"/>
    </row>
    <row r="5" spans="1:8" x14ac:dyDescent="0.5">
      <c r="A5" s="136" t="s">
        <v>170</v>
      </c>
      <c r="B5" s="136" t="s">
        <v>40</v>
      </c>
      <c r="C5" s="136" t="s">
        <v>37</v>
      </c>
      <c r="D5" s="136" t="s">
        <v>171</v>
      </c>
      <c r="E5" s="68" t="s">
        <v>175</v>
      </c>
      <c r="F5" s="136" t="s">
        <v>202</v>
      </c>
      <c r="G5" s="68" t="s">
        <v>203</v>
      </c>
      <c r="H5" s="68" t="s">
        <v>33</v>
      </c>
    </row>
    <row r="6" spans="1:8" x14ac:dyDescent="0.5">
      <c r="A6" s="137"/>
      <c r="B6" s="137"/>
      <c r="C6" s="137"/>
      <c r="D6" s="137"/>
      <c r="E6" s="69" t="s">
        <v>201</v>
      </c>
      <c r="F6" s="137"/>
      <c r="G6" s="69" t="s">
        <v>204</v>
      </c>
      <c r="H6" s="69"/>
    </row>
    <row r="7" spans="1:8" s="2" customFormat="1" x14ac:dyDescent="0.5">
      <c r="A7" s="64" t="s">
        <v>177</v>
      </c>
      <c r="B7" s="64" t="s">
        <v>179</v>
      </c>
      <c r="C7" s="23" t="s">
        <v>43</v>
      </c>
      <c r="D7" s="63">
        <v>0</v>
      </c>
      <c r="E7" s="63">
        <v>0</v>
      </c>
      <c r="F7" s="63">
        <v>0</v>
      </c>
      <c r="G7" s="63">
        <v>0</v>
      </c>
      <c r="H7" s="63">
        <f>SUM(E7:F7)</f>
        <v>0</v>
      </c>
    </row>
    <row r="8" spans="1:8" x14ac:dyDescent="0.5">
      <c r="A8" s="17"/>
      <c r="B8" s="64" t="s">
        <v>178</v>
      </c>
      <c r="C8" s="64"/>
      <c r="D8" s="65">
        <v>1992000</v>
      </c>
      <c r="E8" s="18">
        <v>367545</v>
      </c>
      <c r="F8" s="18">
        <v>0</v>
      </c>
      <c r="G8" s="18">
        <v>0</v>
      </c>
      <c r="H8" s="18">
        <f t="shared" ref="H8:H14" si="0">SUM(E8:G8)</f>
        <v>367545</v>
      </c>
    </row>
    <row r="9" spans="1:8" x14ac:dyDescent="0.5">
      <c r="A9" s="17" t="s">
        <v>180</v>
      </c>
      <c r="B9" s="64" t="s">
        <v>89</v>
      </c>
      <c r="C9" s="64"/>
      <c r="D9" s="65">
        <v>380000</v>
      </c>
      <c r="E9" s="18">
        <v>20400</v>
      </c>
      <c r="F9" s="18">
        <v>0</v>
      </c>
      <c r="G9" s="18">
        <v>0</v>
      </c>
      <c r="H9" s="18">
        <f t="shared" si="0"/>
        <v>20400</v>
      </c>
    </row>
    <row r="10" spans="1:8" x14ac:dyDescent="0.5">
      <c r="A10" s="17"/>
      <c r="B10" s="64" t="s">
        <v>47</v>
      </c>
      <c r="C10" s="64"/>
      <c r="D10" s="65">
        <f>270000+580000+950000</f>
        <v>1800000</v>
      </c>
      <c r="E10" s="18">
        <v>1350</v>
      </c>
      <c r="F10" s="18">
        <v>0</v>
      </c>
      <c r="G10" s="18">
        <v>94896.25</v>
      </c>
      <c r="H10" s="18">
        <f t="shared" si="0"/>
        <v>96246.25</v>
      </c>
    </row>
    <row r="11" spans="1:8" x14ac:dyDescent="0.5">
      <c r="A11" s="17"/>
      <c r="B11" s="64" t="s">
        <v>60</v>
      </c>
      <c r="C11" s="64"/>
      <c r="D11" s="65">
        <f>260000+1218000+415000</f>
        <v>1893000</v>
      </c>
      <c r="E11" s="18">
        <v>0</v>
      </c>
      <c r="F11" s="18">
        <v>0</v>
      </c>
      <c r="G11" s="18">
        <v>0</v>
      </c>
      <c r="H11" s="18">
        <f t="shared" si="0"/>
        <v>0</v>
      </c>
    </row>
    <row r="12" spans="1:8" x14ac:dyDescent="0.5">
      <c r="A12" s="17"/>
      <c r="B12" s="64" t="s">
        <v>181</v>
      </c>
      <c r="C12" s="64"/>
      <c r="D12" s="65">
        <v>20000</v>
      </c>
      <c r="E12" s="18">
        <v>0</v>
      </c>
      <c r="F12" s="18">
        <v>0</v>
      </c>
      <c r="G12" s="18">
        <v>0</v>
      </c>
      <c r="H12" s="18">
        <f t="shared" si="0"/>
        <v>0</v>
      </c>
    </row>
    <row r="13" spans="1:8" x14ac:dyDescent="0.5">
      <c r="A13" s="17" t="s">
        <v>182</v>
      </c>
      <c r="B13" s="64" t="s">
        <v>183</v>
      </c>
      <c r="C13" s="64"/>
      <c r="D13" s="65">
        <v>200000</v>
      </c>
      <c r="E13" s="18">
        <v>0</v>
      </c>
      <c r="F13" s="18">
        <v>0</v>
      </c>
      <c r="G13" s="18">
        <v>0</v>
      </c>
      <c r="H13" s="18">
        <f t="shared" si="0"/>
        <v>0</v>
      </c>
    </row>
    <row r="14" spans="1:8" x14ac:dyDescent="0.5">
      <c r="A14" s="17"/>
      <c r="B14" s="64" t="s">
        <v>184</v>
      </c>
      <c r="C14" s="64"/>
      <c r="D14" s="65">
        <v>5712000</v>
      </c>
      <c r="E14" s="18">
        <v>0</v>
      </c>
      <c r="F14" s="18">
        <v>0</v>
      </c>
      <c r="G14" s="18">
        <v>0</v>
      </c>
      <c r="H14" s="18">
        <f t="shared" si="0"/>
        <v>0</v>
      </c>
    </row>
    <row r="15" spans="1:8" x14ac:dyDescent="0.5">
      <c r="A15" s="17" t="s">
        <v>185</v>
      </c>
      <c r="B15" s="64" t="s">
        <v>55</v>
      </c>
      <c r="C15" s="64"/>
      <c r="D15" s="65">
        <v>0</v>
      </c>
      <c r="E15" s="18">
        <v>0</v>
      </c>
      <c r="F15" s="18">
        <v>0</v>
      </c>
      <c r="G15" s="18">
        <v>0</v>
      </c>
      <c r="H15" s="18">
        <f t="shared" ref="H15" si="1">SUM(E15:G15)</f>
        <v>0</v>
      </c>
    </row>
    <row r="16" spans="1:8" x14ac:dyDescent="0.5">
      <c r="A16" s="17" t="s">
        <v>186</v>
      </c>
      <c r="B16" s="64" t="s">
        <v>187</v>
      </c>
      <c r="C16" s="64"/>
      <c r="D16" s="65">
        <v>0</v>
      </c>
      <c r="E16" s="18">
        <v>0</v>
      </c>
      <c r="F16" s="18">
        <v>0</v>
      </c>
      <c r="G16" s="18">
        <v>0</v>
      </c>
      <c r="H16" s="18">
        <f>SUM(E16:G16)</f>
        <v>0</v>
      </c>
    </row>
    <row r="17" spans="1:8" x14ac:dyDescent="0.5">
      <c r="A17" s="130" t="s">
        <v>33</v>
      </c>
      <c r="B17" s="130"/>
      <c r="C17" s="130"/>
      <c r="D17" s="66">
        <f>SUM(D7:D16)</f>
        <v>11997000</v>
      </c>
      <c r="E17" s="26">
        <f>SUM(E7:E16)</f>
        <v>389295</v>
      </c>
      <c r="F17" s="26">
        <f>SUM(F7:F16)</f>
        <v>0</v>
      </c>
      <c r="G17" s="26">
        <f>SUM(G7:G16)</f>
        <v>94896.25</v>
      </c>
      <c r="H17" s="26">
        <f>SUM(H7:H16)</f>
        <v>484191.25</v>
      </c>
    </row>
    <row r="18" spans="1:8" x14ac:dyDescent="0.5">
      <c r="C18" s="62"/>
      <c r="D18" s="67"/>
    </row>
    <row r="19" spans="1:8" x14ac:dyDescent="0.5">
      <c r="A19" s="126" t="s">
        <v>323</v>
      </c>
      <c r="B19" s="127"/>
      <c r="C19" s="127"/>
      <c r="D19" s="127"/>
      <c r="E19" s="127"/>
      <c r="F19" s="127"/>
      <c r="G19" s="127"/>
      <c r="H19" s="127"/>
    </row>
    <row r="20" spans="1:8" x14ac:dyDescent="0.5">
      <c r="A20" s="126" t="s">
        <v>294</v>
      </c>
      <c r="B20" s="127"/>
      <c r="C20" s="127"/>
      <c r="D20" s="127"/>
      <c r="E20" s="127"/>
      <c r="F20" s="127"/>
      <c r="G20" s="127"/>
      <c r="H20" s="127"/>
    </row>
    <row r="21" spans="1:8" x14ac:dyDescent="0.5">
      <c r="D21" s="11" t="s">
        <v>295</v>
      </c>
    </row>
    <row r="22" spans="1:8" x14ac:dyDescent="0.5">
      <c r="F22" s="11">
        <f>SUM(E17:G17)</f>
        <v>484191.25</v>
      </c>
    </row>
  </sheetData>
  <mergeCells count="11">
    <mergeCell ref="A17:C17"/>
    <mergeCell ref="A19:H19"/>
    <mergeCell ref="A20:H20"/>
    <mergeCell ref="F5:F6"/>
    <mergeCell ref="A1:H1"/>
    <mergeCell ref="A2:H2"/>
    <mergeCell ref="A3:H3"/>
    <mergeCell ref="A5:A6"/>
    <mergeCell ref="B5:B6"/>
    <mergeCell ref="C5:C6"/>
    <mergeCell ref="D5:D6"/>
  </mergeCells>
  <pageMargins left="0.23622047244094491" right="0.23622047244094491" top="0.546875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view="pageLayout" topLeftCell="A2" zoomScale="80" zoomScaleNormal="90" zoomScalePageLayoutView="80" workbookViewId="0">
      <selection activeCell="D17" sqref="D17"/>
    </sheetView>
  </sheetViews>
  <sheetFormatPr defaultRowHeight="23.25" x14ac:dyDescent="0.5"/>
  <cols>
    <col min="1" max="1" width="16" style="1" customWidth="1"/>
    <col min="2" max="2" width="19.75" style="1" customWidth="1"/>
    <col min="3" max="3" width="20.625" style="1" customWidth="1"/>
    <col min="4" max="4" width="19.875" style="11" customWidth="1"/>
    <col min="5" max="5" width="21.625" style="11" customWidth="1"/>
    <col min="6" max="6" width="20.875" style="11" customWidth="1"/>
    <col min="7" max="16384" width="9" style="1"/>
  </cols>
  <sheetData>
    <row r="1" spans="1:6" ht="26.25" x14ac:dyDescent="0.55000000000000004">
      <c r="A1" s="129" t="s">
        <v>0</v>
      </c>
      <c r="B1" s="129"/>
      <c r="C1" s="129"/>
      <c r="D1" s="129"/>
      <c r="E1" s="129"/>
      <c r="F1" s="129"/>
    </row>
    <row r="2" spans="1:6" ht="26.25" x14ac:dyDescent="0.55000000000000004">
      <c r="A2" s="129" t="s">
        <v>205</v>
      </c>
      <c r="B2" s="129"/>
      <c r="C2" s="129"/>
      <c r="D2" s="129"/>
      <c r="E2" s="129"/>
      <c r="F2" s="129"/>
    </row>
    <row r="3" spans="1:6" ht="26.25" x14ac:dyDescent="0.55000000000000004">
      <c r="A3" s="129" t="s">
        <v>333</v>
      </c>
      <c r="B3" s="129"/>
      <c r="C3" s="129"/>
      <c r="D3" s="129"/>
      <c r="E3" s="129"/>
      <c r="F3" s="129"/>
    </row>
    <row r="4" spans="1:6" s="40" customFormat="1" ht="14.25" x14ac:dyDescent="0.3">
      <c r="D4" s="61"/>
      <c r="E4" s="61"/>
      <c r="F4" s="61"/>
    </row>
    <row r="5" spans="1:6" x14ac:dyDescent="0.5">
      <c r="A5" s="136" t="s">
        <v>170</v>
      </c>
      <c r="B5" s="136" t="s">
        <v>40</v>
      </c>
      <c r="C5" s="136" t="s">
        <v>37</v>
      </c>
      <c r="D5" s="136" t="s">
        <v>171</v>
      </c>
      <c r="E5" s="68" t="s">
        <v>206</v>
      </c>
      <c r="F5" s="136" t="s">
        <v>33</v>
      </c>
    </row>
    <row r="6" spans="1:6" x14ac:dyDescent="0.5">
      <c r="A6" s="137"/>
      <c r="B6" s="137"/>
      <c r="C6" s="137"/>
      <c r="D6" s="137"/>
      <c r="E6" s="69" t="s">
        <v>207</v>
      </c>
      <c r="F6" s="137"/>
    </row>
    <row r="7" spans="1:6" s="2" customFormat="1" x14ac:dyDescent="0.5">
      <c r="A7" s="64" t="s">
        <v>177</v>
      </c>
      <c r="B7" s="64" t="s">
        <v>179</v>
      </c>
      <c r="C7" s="23" t="s">
        <v>172</v>
      </c>
      <c r="D7" s="63">
        <v>0</v>
      </c>
      <c r="E7" s="63">
        <v>0</v>
      </c>
      <c r="F7" s="63"/>
    </row>
    <row r="8" spans="1:6" x14ac:dyDescent="0.5">
      <c r="A8" s="17"/>
      <c r="B8" s="64" t="s">
        <v>178</v>
      </c>
      <c r="C8" s="64"/>
      <c r="D8" s="65">
        <v>0</v>
      </c>
      <c r="E8" s="18">
        <v>0</v>
      </c>
      <c r="F8" s="18">
        <f t="shared" ref="F8:F16" si="0">SUM(E8:E8)</f>
        <v>0</v>
      </c>
    </row>
    <row r="9" spans="1:6" x14ac:dyDescent="0.5">
      <c r="A9" s="17" t="s">
        <v>180</v>
      </c>
      <c r="B9" s="64" t="s">
        <v>89</v>
      </c>
      <c r="C9" s="64"/>
      <c r="D9" s="65">
        <v>0</v>
      </c>
      <c r="E9" s="18">
        <v>0</v>
      </c>
      <c r="F9" s="63">
        <f t="shared" si="0"/>
        <v>0</v>
      </c>
    </row>
    <row r="10" spans="1:6" x14ac:dyDescent="0.5">
      <c r="A10" s="17"/>
      <c r="B10" s="64" t="s">
        <v>47</v>
      </c>
      <c r="C10" s="64"/>
      <c r="D10" s="65">
        <v>520000</v>
      </c>
      <c r="E10" s="18">
        <v>0</v>
      </c>
      <c r="F10" s="18">
        <f t="shared" si="0"/>
        <v>0</v>
      </c>
    </row>
    <row r="11" spans="1:6" x14ac:dyDescent="0.5">
      <c r="A11" s="17"/>
      <c r="B11" s="64" t="s">
        <v>60</v>
      </c>
      <c r="C11" s="64"/>
      <c r="D11" s="65">
        <v>0</v>
      </c>
      <c r="E11" s="18">
        <v>0</v>
      </c>
      <c r="F11" s="63">
        <f t="shared" si="0"/>
        <v>0</v>
      </c>
    </row>
    <row r="12" spans="1:6" x14ac:dyDescent="0.5">
      <c r="A12" s="17"/>
      <c r="B12" s="64" t="s">
        <v>181</v>
      </c>
      <c r="C12" s="64"/>
      <c r="D12" s="65">
        <v>0</v>
      </c>
      <c r="E12" s="18">
        <v>0</v>
      </c>
      <c r="F12" s="18">
        <f t="shared" si="0"/>
        <v>0</v>
      </c>
    </row>
    <row r="13" spans="1:6" x14ac:dyDescent="0.5">
      <c r="A13" s="17" t="s">
        <v>182</v>
      </c>
      <c r="B13" s="64" t="s">
        <v>183</v>
      </c>
      <c r="C13" s="64"/>
      <c r="D13" s="65">
        <v>0</v>
      </c>
      <c r="E13" s="18">
        <v>0</v>
      </c>
      <c r="F13" s="63">
        <f t="shared" si="0"/>
        <v>0</v>
      </c>
    </row>
    <row r="14" spans="1:6" x14ac:dyDescent="0.5">
      <c r="A14" s="17"/>
      <c r="B14" s="64" t="s">
        <v>184</v>
      </c>
      <c r="C14" s="64"/>
      <c r="D14" s="65">
        <v>0</v>
      </c>
      <c r="E14" s="18">
        <v>0</v>
      </c>
      <c r="F14" s="18">
        <f t="shared" si="0"/>
        <v>0</v>
      </c>
    </row>
    <row r="15" spans="1:6" x14ac:dyDescent="0.5">
      <c r="A15" s="17" t="s">
        <v>185</v>
      </c>
      <c r="B15" s="64" t="s">
        <v>55</v>
      </c>
      <c r="C15" s="64"/>
      <c r="D15" s="65">
        <v>0</v>
      </c>
      <c r="E15" s="18">
        <v>0</v>
      </c>
      <c r="F15" s="63">
        <f t="shared" si="0"/>
        <v>0</v>
      </c>
    </row>
    <row r="16" spans="1:6" x14ac:dyDescent="0.5">
      <c r="A16" s="17" t="s">
        <v>186</v>
      </c>
      <c r="B16" s="64" t="s">
        <v>187</v>
      </c>
      <c r="C16" s="64"/>
      <c r="D16" s="65">
        <v>64200</v>
      </c>
      <c r="E16" s="18">
        <v>0</v>
      </c>
      <c r="F16" s="18">
        <f t="shared" si="0"/>
        <v>0</v>
      </c>
    </row>
    <row r="17" spans="1:6" x14ac:dyDescent="0.5">
      <c r="A17" s="130" t="s">
        <v>33</v>
      </c>
      <c r="B17" s="130"/>
      <c r="C17" s="130"/>
      <c r="D17" s="66">
        <f>SUM(D7:D16)</f>
        <v>584200</v>
      </c>
      <c r="E17" s="26">
        <f>SUM(E7:E16)</f>
        <v>0</v>
      </c>
      <c r="F17" s="26">
        <f>SUM(F7:F16)</f>
        <v>0</v>
      </c>
    </row>
    <row r="18" spans="1:6" x14ac:dyDescent="0.5">
      <c r="C18" s="62"/>
      <c r="D18" s="67"/>
    </row>
    <row r="19" spans="1:6" x14ac:dyDescent="0.5">
      <c r="A19" s="126" t="s">
        <v>324</v>
      </c>
      <c r="B19" s="127"/>
      <c r="C19" s="127"/>
      <c r="D19" s="127"/>
      <c r="E19" s="127"/>
      <c r="F19" s="127"/>
    </row>
    <row r="20" spans="1:6" x14ac:dyDescent="0.5">
      <c r="A20" s="126" t="s">
        <v>296</v>
      </c>
      <c r="B20" s="127"/>
      <c r="C20" s="127"/>
      <c r="D20" s="127"/>
      <c r="E20" s="127"/>
      <c r="F20" s="127"/>
    </row>
    <row r="21" spans="1:6" x14ac:dyDescent="0.5">
      <c r="C21" s="1" t="s">
        <v>297</v>
      </c>
    </row>
  </sheetData>
  <mergeCells count="11">
    <mergeCell ref="A1:F1"/>
    <mergeCell ref="A2:F2"/>
    <mergeCell ref="A3:F3"/>
    <mergeCell ref="A17:C17"/>
    <mergeCell ref="A19:F19"/>
    <mergeCell ref="A20:F20"/>
    <mergeCell ref="A5:A6"/>
    <mergeCell ref="B5:B6"/>
    <mergeCell ref="C5:C6"/>
    <mergeCell ref="D5:D6"/>
    <mergeCell ref="F5:F6"/>
  </mergeCells>
  <pageMargins left="0.9375" right="0.25" top="0.61197916666666663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Layout" topLeftCell="A2" zoomScale="80" zoomScaleNormal="90" zoomScalePageLayoutView="80" workbookViewId="0">
      <selection activeCell="D13" sqref="D13"/>
    </sheetView>
  </sheetViews>
  <sheetFormatPr defaultRowHeight="23.25" x14ac:dyDescent="0.5"/>
  <cols>
    <col min="1" max="1" width="14.875" style="1" customWidth="1"/>
    <col min="2" max="2" width="20.25" style="1" customWidth="1"/>
    <col min="3" max="3" width="17.625" style="1" customWidth="1"/>
    <col min="4" max="4" width="17.5" style="11" customWidth="1"/>
    <col min="5" max="5" width="18.5" style="11" customWidth="1"/>
    <col min="6" max="6" width="19" style="11" customWidth="1"/>
    <col min="7" max="7" width="17.5" style="11" customWidth="1"/>
    <col min="8" max="16384" width="9" style="1"/>
  </cols>
  <sheetData>
    <row r="1" spans="1:7" ht="26.25" x14ac:dyDescent="0.55000000000000004">
      <c r="A1" s="129" t="s">
        <v>0</v>
      </c>
      <c r="B1" s="129"/>
      <c r="C1" s="129"/>
      <c r="D1" s="129"/>
      <c r="E1" s="129"/>
      <c r="F1" s="129"/>
      <c r="G1" s="129"/>
    </row>
    <row r="2" spans="1:7" ht="26.25" x14ac:dyDescent="0.55000000000000004">
      <c r="A2" s="129" t="s">
        <v>208</v>
      </c>
      <c r="B2" s="129"/>
      <c r="C2" s="129"/>
      <c r="D2" s="129"/>
      <c r="E2" s="129"/>
      <c r="F2" s="129"/>
      <c r="G2" s="129"/>
    </row>
    <row r="3" spans="1:7" ht="26.25" x14ac:dyDescent="0.55000000000000004">
      <c r="A3" s="129" t="s">
        <v>336</v>
      </c>
      <c r="B3" s="129"/>
      <c r="C3" s="129"/>
      <c r="D3" s="129"/>
      <c r="E3" s="129"/>
      <c r="F3" s="129"/>
      <c r="G3" s="129"/>
    </row>
    <row r="4" spans="1:7" s="40" customFormat="1" ht="14.25" x14ac:dyDescent="0.3">
      <c r="D4" s="61"/>
      <c r="E4" s="61"/>
      <c r="F4" s="61"/>
      <c r="G4" s="61"/>
    </row>
    <row r="5" spans="1:7" x14ac:dyDescent="0.5">
      <c r="A5" s="136" t="s">
        <v>170</v>
      </c>
      <c r="B5" s="136" t="s">
        <v>40</v>
      </c>
      <c r="C5" s="136" t="s">
        <v>37</v>
      </c>
      <c r="D5" s="136" t="s">
        <v>171</v>
      </c>
      <c r="E5" s="68" t="s">
        <v>209</v>
      </c>
      <c r="F5" s="68" t="s">
        <v>211</v>
      </c>
      <c r="G5" s="68" t="s">
        <v>33</v>
      </c>
    </row>
    <row r="6" spans="1:7" x14ac:dyDescent="0.5">
      <c r="A6" s="137"/>
      <c r="B6" s="137"/>
      <c r="C6" s="137"/>
      <c r="D6" s="137"/>
      <c r="E6" s="69" t="s">
        <v>210</v>
      </c>
      <c r="F6" s="69" t="s">
        <v>212</v>
      </c>
      <c r="G6" s="69"/>
    </row>
    <row r="7" spans="1:7" s="2" customFormat="1" x14ac:dyDescent="0.5">
      <c r="A7" s="64" t="s">
        <v>177</v>
      </c>
      <c r="B7" s="64" t="s">
        <v>179</v>
      </c>
      <c r="C7" s="23" t="s">
        <v>43</v>
      </c>
      <c r="D7" s="63">
        <v>0</v>
      </c>
      <c r="E7" s="63">
        <v>0</v>
      </c>
      <c r="F7" s="63">
        <v>0</v>
      </c>
      <c r="G7" s="63">
        <f>SUM(E7:F7)</f>
        <v>0</v>
      </c>
    </row>
    <row r="8" spans="1:7" x14ac:dyDescent="0.5">
      <c r="A8" s="17"/>
      <c r="B8" s="64" t="s">
        <v>178</v>
      </c>
      <c r="C8" s="64"/>
      <c r="D8" s="63">
        <v>0</v>
      </c>
      <c r="E8" s="63">
        <v>0</v>
      </c>
      <c r="F8" s="63">
        <v>0</v>
      </c>
      <c r="G8" s="18">
        <f>SUM(E7:F8)</f>
        <v>0</v>
      </c>
    </row>
    <row r="9" spans="1:7" x14ac:dyDescent="0.5">
      <c r="A9" s="17" t="s">
        <v>180</v>
      </c>
      <c r="B9" s="64" t="s">
        <v>89</v>
      </c>
      <c r="C9" s="64"/>
      <c r="D9" s="63">
        <v>0</v>
      </c>
      <c r="E9" s="63">
        <v>0</v>
      </c>
      <c r="F9" s="63">
        <v>0</v>
      </c>
      <c r="G9" s="18">
        <f>SUM(E9:F9)</f>
        <v>0</v>
      </c>
    </row>
    <row r="10" spans="1:7" x14ac:dyDescent="0.5">
      <c r="A10" s="17"/>
      <c r="B10" s="64" t="s">
        <v>47</v>
      </c>
      <c r="C10" s="64"/>
      <c r="D10" s="63">
        <f>320000+465000</f>
        <v>785000</v>
      </c>
      <c r="E10" s="63">
        <v>0</v>
      </c>
      <c r="F10" s="63">
        <v>286064</v>
      </c>
      <c r="G10" s="18">
        <f>SUM(E10:F10)</f>
        <v>286064</v>
      </c>
    </row>
    <row r="11" spans="1:7" x14ac:dyDescent="0.5">
      <c r="A11" s="17"/>
      <c r="B11" s="64" t="s">
        <v>60</v>
      </c>
      <c r="C11" s="64"/>
      <c r="D11" s="63">
        <v>100000</v>
      </c>
      <c r="E11" s="63">
        <v>0</v>
      </c>
      <c r="F11" s="63">
        <v>0</v>
      </c>
      <c r="G11" s="18">
        <f>SUM(E11:F11)</f>
        <v>0</v>
      </c>
    </row>
    <row r="12" spans="1:7" x14ac:dyDescent="0.5">
      <c r="A12" s="17"/>
      <c r="B12" s="64" t="s">
        <v>181</v>
      </c>
      <c r="C12" s="64"/>
      <c r="D12" s="63">
        <v>0</v>
      </c>
      <c r="E12" s="63">
        <v>0</v>
      </c>
      <c r="F12" s="63">
        <v>0</v>
      </c>
      <c r="G12" s="18">
        <f>SUM(E12:F12)</f>
        <v>0</v>
      </c>
    </row>
    <row r="13" spans="1:7" x14ac:dyDescent="0.5">
      <c r="A13" s="17" t="s">
        <v>182</v>
      </c>
      <c r="B13" s="64" t="s">
        <v>183</v>
      </c>
      <c r="C13" s="64"/>
      <c r="D13" s="63">
        <v>0</v>
      </c>
      <c r="E13" s="63">
        <v>0</v>
      </c>
      <c r="F13" s="63">
        <v>0</v>
      </c>
      <c r="G13" s="18">
        <f>SUM(E13:F13)</f>
        <v>0</v>
      </c>
    </row>
    <row r="14" spans="1:7" x14ac:dyDescent="0.5">
      <c r="A14" s="17"/>
      <c r="B14" s="64" t="s">
        <v>184</v>
      </c>
      <c r="C14" s="64"/>
      <c r="D14" s="63">
        <v>0</v>
      </c>
      <c r="E14" s="63">
        <v>0</v>
      </c>
      <c r="F14" s="63">
        <v>0</v>
      </c>
      <c r="G14" s="18">
        <v>0</v>
      </c>
    </row>
    <row r="15" spans="1:7" x14ac:dyDescent="0.5">
      <c r="A15" s="17" t="s">
        <v>185</v>
      </c>
      <c r="B15" s="64" t="s">
        <v>55</v>
      </c>
      <c r="C15" s="64"/>
      <c r="D15" s="63">
        <v>0</v>
      </c>
      <c r="E15" s="63">
        <v>0</v>
      </c>
      <c r="F15" s="63">
        <v>0</v>
      </c>
      <c r="G15" s="18">
        <f>SUM(E15:F15)</f>
        <v>0</v>
      </c>
    </row>
    <row r="16" spans="1:7" x14ac:dyDescent="0.5">
      <c r="A16" s="17" t="s">
        <v>186</v>
      </c>
      <c r="B16" s="64" t="s">
        <v>187</v>
      </c>
      <c r="C16" s="64"/>
      <c r="D16" s="63">
        <v>130000</v>
      </c>
      <c r="E16" s="63">
        <v>0</v>
      </c>
      <c r="F16" s="63">
        <v>97000</v>
      </c>
      <c r="G16" s="18">
        <f>SUM(E16:F16)</f>
        <v>97000</v>
      </c>
    </row>
    <row r="17" spans="1:7" x14ac:dyDescent="0.5">
      <c r="A17" s="130" t="s">
        <v>33</v>
      </c>
      <c r="B17" s="130"/>
      <c r="C17" s="130"/>
      <c r="D17" s="66">
        <f>SUM(D7:D16)</f>
        <v>1015000</v>
      </c>
      <c r="E17" s="26">
        <f>SUM(E7:E16)</f>
        <v>0</v>
      </c>
      <c r="F17" s="26">
        <f>SUM(F7:F16)</f>
        <v>383064</v>
      </c>
      <c r="G17" s="26">
        <f>SUM(G7:G16)</f>
        <v>383064</v>
      </c>
    </row>
    <row r="18" spans="1:7" x14ac:dyDescent="0.5">
      <c r="C18" s="62"/>
      <c r="D18" s="67"/>
    </row>
    <row r="19" spans="1:7" x14ac:dyDescent="0.5">
      <c r="A19" s="126" t="s">
        <v>325</v>
      </c>
      <c r="B19" s="127"/>
      <c r="C19" s="127"/>
      <c r="D19" s="127"/>
      <c r="E19" s="127"/>
      <c r="F19" s="127"/>
      <c r="G19" s="127"/>
    </row>
    <row r="20" spans="1:7" x14ac:dyDescent="0.5">
      <c r="A20" s="126" t="s">
        <v>298</v>
      </c>
      <c r="B20" s="127"/>
      <c r="C20" s="127"/>
      <c r="D20" s="127"/>
      <c r="E20" s="127"/>
      <c r="F20" s="127"/>
      <c r="G20" s="127"/>
    </row>
    <row r="21" spans="1:7" x14ac:dyDescent="0.5">
      <c r="C21" s="138" t="s">
        <v>292</v>
      </c>
      <c r="D21" s="138"/>
      <c r="E21" s="138"/>
    </row>
  </sheetData>
  <mergeCells count="11">
    <mergeCell ref="C21:E21"/>
    <mergeCell ref="A17:C17"/>
    <mergeCell ref="A19:G19"/>
    <mergeCell ref="A20:G20"/>
    <mergeCell ref="A1:G1"/>
    <mergeCell ref="A2:G2"/>
    <mergeCell ref="A3:G3"/>
    <mergeCell ref="A5:A6"/>
    <mergeCell ref="B5:B6"/>
    <mergeCell ref="C5:C6"/>
    <mergeCell ref="D5:D6"/>
  </mergeCells>
  <pageMargins left="0.84635416666666663" right="0.23622047244094491" top="0.5338541666666666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Layout" topLeftCell="A13" zoomScale="80" zoomScaleNormal="90" zoomScalePageLayoutView="80" workbookViewId="0">
      <selection activeCell="D17" sqref="D17"/>
    </sheetView>
  </sheetViews>
  <sheetFormatPr defaultRowHeight="23.25" x14ac:dyDescent="0.5"/>
  <cols>
    <col min="1" max="1" width="14.875" style="1" customWidth="1"/>
    <col min="2" max="2" width="20.25" style="1" customWidth="1"/>
    <col min="3" max="3" width="17.625" style="1" customWidth="1"/>
    <col min="4" max="4" width="17.5" style="11" customWidth="1"/>
    <col min="5" max="5" width="18.5" style="11" customWidth="1"/>
    <col min="6" max="6" width="19" style="11" customWidth="1"/>
    <col min="7" max="7" width="17.5" style="11" customWidth="1"/>
    <col min="8" max="16384" width="9" style="1"/>
  </cols>
  <sheetData>
    <row r="1" spans="1:7" ht="26.25" x14ac:dyDescent="0.55000000000000004">
      <c r="A1" s="129" t="s">
        <v>0</v>
      </c>
      <c r="B1" s="129"/>
      <c r="C1" s="129"/>
      <c r="D1" s="129"/>
      <c r="E1" s="129"/>
      <c r="F1" s="129"/>
      <c r="G1" s="129"/>
    </row>
    <row r="2" spans="1:7" ht="26.25" x14ac:dyDescent="0.55000000000000004">
      <c r="A2" s="129" t="s">
        <v>213</v>
      </c>
      <c r="B2" s="129"/>
      <c r="C2" s="129"/>
      <c r="D2" s="129"/>
      <c r="E2" s="129"/>
      <c r="F2" s="129"/>
      <c r="G2" s="129"/>
    </row>
    <row r="3" spans="1:7" ht="26.25" x14ac:dyDescent="0.55000000000000004">
      <c r="A3" s="129" t="s">
        <v>337</v>
      </c>
      <c r="B3" s="129"/>
      <c r="C3" s="129"/>
      <c r="D3" s="129"/>
      <c r="E3" s="129"/>
      <c r="F3" s="129"/>
      <c r="G3" s="129"/>
    </row>
    <row r="4" spans="1:7" s="40" customFormat="1" ht="14.25" x14ac:dyDescent="0.3">
      <c r="D4" s="61"/>
      <c r="E4" s="61"/>
      <c r="F4" s="61"/>
      <c r="G4" s="61"/>
    </row>
    <row r="5" spans="1:7" x14ac:dyDescent="0.5">
      <c r="A5" s="136" t="s">
        <v>170</v>
      </c>
      <c r="B5" s="136" t="s">
        <v>40</v>
      </c>
      <c r="C5" s="136" t="s">
        <v>37</v>
      </c>
      <c r="D5" s="136" t="s">
        <v>171</v>
      </c>
      <c r="E5" s="68" t="s">
        <v>214</v>
      </c>
      <c r="F5" s="68" t="s">
        <v>216</v>
      </c>
      <c r="G5" s="68" t="s">
        <v>33</v>
      </c>
    </row>
    <row r="6" spans="1:7" x14ac:dyDescent="0.5">
      <c r="A6" s="137"/>
      <c r="B6" s="137"/>
      <c r="C6" s="137"/>
      <c r="D6" s="137"/>
      <c r="E6" s="69" t="s">
        <v>215</v>
      </c>
      <c r="F6" s="69" t="s">
        <v>217</v>
      </c>
      <c r="G6" s="69"/>
    </row>
    <row r="7" spans="1:7" s="2" customFormat="1" x14ac:dyDescent="0.5">
      <c r="A7" s="64" t="s">
        <v>177</v>
      </c>
      <c r="B7" s="64" t="s">
        <v>179</v>
      </c>
      <c r="C7" s="23" t="s">
        <v>43</v>
      </c>
      <c r="D7" s="63">
        <v>0</v>
      </c>
      <c r="E7" s="63">
        <v>0</v>
      </c>
      <c r="F7" s="63">
        <v>0</v>
      </c>
      <c r="G7" s="63">
        <f>SUM(E7:F7)</f>
        <v>0</v>
      </c>
    </row>
    <row r="8" spans="1:7" x14ac:dyDescent="0.5">
      <c r="A8" s="17"/>
      <c r="B8" s="64" t="s">
        <v>178</v>
      </c>
      <c r="C8" s="64"/>
      <c r="D8" s="63">
        <v>0</v>
      </c>
      <c r="E8" s="63">
        <v>0</v>
      </c>
      <c r="F8" s="63">
        <v>0</v>
      </c>
      <c r="G8" s="18">
        <f>SUM(E7:F8)</f>
        <v>0</v>
      </c>
    </row>
    <row r="9" spans="1:7" x14ac:dyDescent="0.5">
      <c r="A9" s="17" t="s">
        <v>180</v>
      </c>
      <c r="B9" s="64" t="s">
        <v>89</v>
      </c>
      <c r="C9" s="64"/>
      <c r="D9" s="63">
        <v>0</v>
      </c>
      <c r="E9" s="63">
        <v>0</v>
      </c>
      <c r="F9" s="63">
        <v>0</v>
      </c>
      <c r="G9" s="18">
        <f>SUM(E9:F9)</f>
        <v>0</v>
      </c>
    </row>
    <row r="10" spans="1:7" x14ac:dyDescent="0.5">
      <c r="A10" s="17"/>
      <c r="B10" s="64" t="s">
        <v>47</v>
      </c>
      <c r="C10" s="64"/>
      <c r="D10" s="63">
        <f>106800+180000</f>
        <v>286800</v>
      </c>
      <c r="E10" s="63">
        <v>0</v>
      </c>
      <c r="F10" s="63">
        <v>0</v>
      </c>
      <c r="G10" s="18">
        <f>SUM(E10:F10)</f>
        <v>0</v>
      </c>
    </row>
    <row r="11" spans="1:7" x14ac:dyDescent="0.5">
      <c r="A11" s="17"/>
      <c r="B11" s="64" t="s">
        <v>60</v>
      </c>
      <c r="C11" s="64"/>
      <c r="D11" s="63">
        <v>50000</v>
      </c>
      <c r="E11" s="63">
        <v>0</v>
      </c>
      <c r="F11" s="63">
        <v>0</v>
      </c>
      <c r="G11" s="18">
        <f>SUM(E11:F11)</f>
        <v>0</v>
      </c>
    </row>
    <row r="12" spans="1:7" x14ac:dyDescent="0.5">
      <c r="A12" s="17"/>
      <c r="B12" s="64" t="s">
        <v>181</v>
      </c>
      <c r="C12" s="64"/>
      <c r="D12" s="63">
        <v>0</v>
      </c>
      <c r="E12" s="63">
        <v>0</v>
      </c>
      <c r="F12" s="63">
        <v>0</v>
      </c>
      <c r="G12" s="18">
        <f>SUM(E12:F12)</f>
        <v>0</v>
      </c>
    </row>
    <row r="13" spans="1:7" x14ac:dyDescent="0.5">
      <c r="A13" s="17" t="s">
        <v>182</v>
      </c>
      <c r="B13" s="64" t="s">
        <v>183</v>
      </c>
      <c r="C13" s="64"/>
      <c r="D13" s="63">
        <v>0</v>
      </c>
      <c r="E13" s="63">
        <v>0</v>
      </c>
      <c r="F13" s="63">
        <v>0</v>
      </c>
      <c r="G13" s="18">
        <f>SUM(E13:F13)</f>
        <v>0</v>
      </c>
    </row>
    <row r="14" spans="1:7" x14ac:dyDescent="0.5">
      <c r="A14" s="17"/>
      <c r="B14" s="64" t="s">
        <v>184</v>
      </c>
      <c r="C14" s="64"/>
      <c r="D14" s="63">
        <v>0</v>
      </c>
      <c r="E14" s="63">
        <v>0</v>
      </c>
      <c r="F14" s="63">
        <v>0</v>
      </c>
      <c r="G14" s="18">
        <f>SUM(E13:F14)</f>
        <v>0</v>
      </c>
    </row>
    <row r="15" spans="1:7" x14ac:dyDescent="0.5">
      <c r="A15" s="17" t="s">
        <v>185</v>
      </c>
      <c r="B15" s="64" t="s">
        <v>55</v>
      </c>
      <c r="C15" s="64"/>
      <c r="D15" s="63">
        <v>0</v>
      </c>
      <c r="E15" s="63">
        <v>0</v>
      </c>
      <c r="F15" s="63">
        <v>0</v>
      </c>
      <c r="G15" s="18">
        <f>SUM(E15:F15)</f>
        <v>0</v>
      </c>
    </row>
    <row r="16" spans="1:7" x14ac:dyDescent="0.5">
      <c r="A16" s="17" t="s">
        <v>186</v>
      </c>
      <c r="B16" s="64" t="s">
        <v>187</v>
      </c>
      <c r="C16" s="64"/>
      <c r="D16" s="63">
        <v>0</v>
      </c>
      <c r="E16" s="63">
        <v>0</v>
      </c>
      <c r="F16" s="63">
        <v>0</v>
      </c>
      <c r="G16" s="18">
        <f>SUM(E16:F16)</f>
        <v>0</v>
      </c>
    </row>
    <row r="17" spans="1:7" x14ac:dyDescent="0.5">
      <c r="A17" s="130" t="s">
        <v>33</v>
      </c>
      <c r="B17" s="130"/>
      <c r="C17" s="130"/>
      <c r="D17" s="66">
        <f>SUM(D7:D16)</f>
        <v>336800</v>
      </c>
      <c r="E17" s="26">
        <f>SUM(E7:E16)</f>
        <v>0</v>
      </c>
      <c r="F17" s="26">
        <f>SUM(F7:F16)</f>
        <v>0</v>
      </c>
      <c r="G17" s="26">
        <f>SUM(G7:G16)</f>
        <v>0</v>
      </c>
    </row>
    <row r="18" spans="1:7" x14ac:dyDescent="0.5">
      <c r="C18" s="62"/>
      <c r="D18" s="67"/>
    </row>
    <row r="19" spans="1:7" x14ac:dyDescent="0.5">
      <c r="A19" s="126" t="s">
        <v>326</v>
      </c>
      <c r="B19" s="127"/>
      <c r="C19" s="127"/>
      <c r="D19" s="127"/>
      <c r="E19" s="127"/>
      <c r="F19" s="127"/>
      <c r="G19" s="127"/>
    </row>
    <row r="20" spans="1:7" x14ac:dyDescent="0.5">
      <c r="A20" s="126" t="s">
        <v>298</v>
      </c>
      <c r="B20" s="127"/>
      <c r="C20" s="127"/>
      <c r="D20" s="127"/>
      <c r="E20" s="127"/>
      <c r="F20" s="127"/>
      <c r="G20" s="127"/>
    </row>
    <row r="21" spans="1:7" x14ac:dyDescent="0.5">
      <c r="C21" s="138" t="s">
        <v>292</v>
      </c>
      <c r="D21" s="138"/>
      <c r="E21" s="138"/>
    </row>
  </sheetData>
  <mergeCells count="11">
    <mergeCell ref="C21:E21"/>
    <mergeCell ref="A17:C17"/>
    <mergeCell ref="A19:G19"/>
    <mergeCell ref="A20:G20"/>
    <mergeCell ref="A1:G1"/>
    <mergeCell ref="A2:G2"/>
    <mergeCell ref="A3:G3"/>
    <mergeCell ref="A5:A6"/>
    <mergeCell ref="B5:B6"/>
    <mergeCell ref="C5:C6"/>
    <mergeCell ref="D5:D6"/>
  </mergeCells>
  <pageMargins left="0.84635416666666663" right="0.23622047244094491" top="0.40509259259259262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7" zoomScaleNormal="100" workbookViewId="0">
      <selection activeCell="J15" sqref="J15"/>
    </sheetView>
  </sheetViews>
  <sheetFormatPr defaultRowHeight="23.25" x14ac:dyDescent="0.5"/>
  <cols>
    <col min="1" max="1" width="5.125" style="1" customWidth="1"/>
    <col min="2" max="2" width="6" style="1" customWidth="1"/>
    <col min="3" max="3" width="23.875" style="1" customWidth="1"/>
    <col min="4" max="4" width="7.125" style="2" customWidth="1"/>
    <col min="5" max="5" width="6.875" style="1" customWidth="1"/>
    <col min="6" max="6" width="16.25" style="11" customWidth="1"/>
    <col min="7" max="7" width="17.75" style="1" customWidth="1"/>
    <col min="8" max="16384" width="9" style="1"/>
  </cols>
  <sheetData>
    <row r="1" spans="1:7" x14ac:dyDescent="0.5">
      <c r="A1" s="128" t="s">
        <v>0</v>
      </c>
      <c r="B1" s="128"/>
      <c r="C1" s="128"/>
      <c r="D1" s="128"/>
      <c r="E1" s="128"/>
      <c r="F1" s="128"/>
      <c r="G1" s="128"/>
    </row>
    <row r="2" spans="1:7" x14ac:dyDescent="0.5">
      <c r="A2" s="128" t="s">
        <v>1</v>
      </c>
      <c r="B2" s="128"/>
      <c r="C2" s="128"/>
      <c r="D2" s="128"/>
      <c r="E2" s="128"/>
      <c r="F2" s="128"/>
      <c r="G2" s="128"/>
    </row>
    <row r="3" spans="1:7" x14ac:dyDescent="0.5">
      <c r="A3" s="128" t="s">
        <v>2</v>
      </c>
      <c r="B3" s="128"/>
      <c r="C3" s="128"/>
      <c r="D3" s="128"/>
      <c r="E3" s="128"/>
      <c r="F3" s="128"/>
      <c r="G3" s="128"/>
    </row>
    <row r="4" spans="1:7" x14ac:dyDescent="0.5">
      <c r="A4" s="70"/>
      <c r="B4" s="70"/>
      <c r="C4" s="70"/>
      <c r="D4" s="70"/>
      <c r="E4" s="70"/>
      <c r="F4" s="70"/>
      <c r="G4" s="70"/>
    </row>
    <row r="5" spans="1:7" x14ac:dyDescent="0.5">
      <c r="D5" s="2" t="s">
        <v>5</v>
      </c>
    </row>
    <row r="6" spans="1:7" ht="24" thickBot="1" x14ac:dyDescent="0.55000000000000004">
      <c r="A6" s="1" t="s">
        <v>242</v>
      </c>
      <c r="D6" s="2">
        <v>2</v>
      </c>
      <c r="F6" s="36">
        <v>124152299.06</v>
      </c>
    </row>
    <row r="7" spans="1:7" ht="24" thickTop="1" x14ac:dyDescent="0.5">
      <c r="A7" s="1" t="s">
        <v>243</v>
      </c>
    </row>
    <row r="8" spans="1:7" x14ac:dyDescent="0.5">
      <c r="B8" s="1" t="s">
        <v>244</v>
      </c>
    </row>
    <row r="9" spans="1:7" x14ac:dyDescent="0.5">
      <c r="C9" s="1" t="s">
        <v>245</v>
      </c>
      <c r="D9" s="2">
        <v>10</v>
      </c>
      <c r="F9" s="11">
        <v>5019420.66</v>
      </c>
    </row>
    <row r="10" spans="1:7" x14ac:dyDescent="0.5">
      <c r="C10" s="1" t="s">
        <v>246</v>
      </c>
      <c r="D10" s="2">
        <v>11</v>
      </c>
      <c r="F10" s="11">
        <v>595119</v>
      </c>
    </row>
    <row r="11" spans="1:7" x14ac:dyDescent="0.5">
      <c r="C11" s="1" t="s">
        <v>247</v>
      </c>
      <c r="D11" s="2">
        <v>12</v>
      </c>
      <c r="F11" s="11">
        <v>1942810.35</v>
      </c>
    </row>
    <row r="13" spans="1:7" ht="24" thickBot="1" x14ac:dyDescent="0.55000000000000004">
      <c r="B13" s="1" t="s">
        <v>248</v>
      </c>
      <c r="F13" s="36">
        <f>SUM(F9:F12)</f>
        <v>7557350.0099999998</v>
      </c>
    </row>
    <row r="14" spans="1:7" ht="24" thickTop="1" x14ac:dyDescent="0.5"/>
    <row r="15" spans="1:7" x14ac:dyDescent="0.5">
      <c r="A15" s="1" t="s">
        <v>249</v>
      </c>
    </row>
    <row r="16" spans="1:7" x14ac:dyDescent="0.5">
      <c r="B16" s="1" t="s">
        <v>249</v>
      </c>
      <c r="D16" s="2">
        <v>16</v>
      </c>
      <c r="F16" s="11">
        <v>9119263.5199999996</v>
      </c>
    </row>
    <row r="17" spans="1:7" x14ac:dyDescent="0.5">
      <c r="B17" s="1" t="s">
        <v>256</v>
      </c>
      <c r="D17" s="2">
        <v>17</v>
      </c>
      <c r="F17" s="11">
        <v>10674000</v>
      </c>
    </row>
    <row r="18" spans="1:7" x14ac:dyDescent="0.5">
      <c r="B18" s="1" t="s">
        <v>257</v>
      </c>
      <c r="F18" s="11">
        <v>11695874.109999999</v>
      </c>
    </row>
    <row r="19" spans="1:7" x14ac:dyDescent="0.5">
      <c r="B19" s="1" t="s">
        <v>250</v>
      </c>
      <c r="F19" s="11">
        <f>SUM(F16:F18)</f>
        <v>31489137.629999999</v>
      </c>
    </row>
    <row r="20" spans="1:7" ht="24" thickBot="1" x14ac:dyDescent="0.55000000000000004">
      <c r="A20" s="49" t="s">
        <v>251</v>
      </c>
      <c r="F20" s="13">
        <f>F13+F19</f>
        <v>39046487.640000001</v>
      </c>
    </row>
    <row r="21" spans="1:7" ht="24" thickTop="1" x14ac:dyDescent="0.5">
      <c r="A21" s="49"/>
      <c r="F21" s="78"/>
    </row>
    <row r="22" spans="1:7" x14ac:dyDescent="0.5">
      <c r="A22" s="49"/>
      <c r="F22" s="78"/>
    </row>
    <row r="24" spans="1:7" x14ac:dyDescent="0.5">
      <c r="A24" s="126" t="s">
        <v>253</v>
      </c>
      <c r="B24" s="127"/>
      <c r="C24" s="127"/>
      <c r="D24" s="127"/>
      <c r="E24" s="127"/>
      <c r="F24" s="127"/>
      <c r="G24" s="127"/>
    </row>
    <row r="25" spans="1:7" x14ac:dyDescent="0.5">
      <c r="A25" s="126" t="s">
        <v>252</v>
      </c>
      <c r="B25" s="127"/>
      <c r="C25" s="127"/>
      <c r="D25" s="127"/>
      <c r="E25" s="127"/>
      <c r="F25" s="127"/>
      <c r="G25" s="127"/>
    </row>
  </sheetData>
  <mergeCells count="5">
    <mergeCell ref="A1:G1"/>
    <mergeCell ref="A2:G2"/>
    <mergeCell ref="A3:G3"/>
    <mergeCell ref="A24:G24"/>
    <mergeCell ref="A25:G25"/>
  </mergeCells>
  <pageMargins left="1.0729166666666667" right="0.25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Layout" zoomScale="80" zoomScaleNormal="90" zoomScalePageLayoutView="80" workbookViewId="0">
      <selection activeCell="E12" sqref="E12"/>
    </sheetView>
  </sheetViews>
  <sheetFormatPr defaultRowHeight="23.25" x14ac:dyDescent="0.5"/>
  <cols>
    <col min="1" max="1" width="16" style="1" customWidth="1"/>
    <col min="2" max="2" width="19.75" style="1" customWidth="1"/>
    <col min="3" max="3" width="20.625" style="1" customWidth="1"/>
    <col min="4" max="4" width="19.875" style="11" customWidth="1"/>
    <col min="5" max="5" width="21.625" style="11" customWidth="1"/>
    <col min="6" max="6" width="20.875" style="11" customWidth="1"/>
    <col min="7" max="16384" width="9" style="1"/>
  </cols>
  <sheetData>
    <row r="1" spans="1:6" ht="26.25" x14ac:dyDescent="0.55000000000000004">
      <c r="A1" s="129" t="s">
        <v>0</v>
      </c>
      <c r="B1" s="129"/>
      <c r="C1" s="129"/>
      <c r="D1" s="129"/>
      <c r="E1" s="129"/>
      <c r="F1" s="129"/>
    </row>
    <row r="2" spans="1:6" ht="26.25" x14ac:dyDescent="0.55000000000000004">
      <c r="A2" s="129" t="s">
        <v>218</v>
      </c>
      <c r="B2" s="129"/>
      <c r="C2" s="129"/>
      <c r="D2" s="129"/>
      <c r="E2" s="129"/>
      <c r="F2" s="129"/>
    </row>
    <row r="3" spans="1:6" ht="26.25" x14ac:dyDescent="0.55000000000000004">
      <c r="A3" s="129" t="s">
        <v>333</v>
      </c>
      <c r="B3" s="129"/>
      <c r="C3" s="129"/>
      <c r="D3" s="129"/>
      <c r="E3" s="129"/>
      <c r="F3" s="129"/>
    </row>
    <row r="4" spans="1:6" s="40" customFormat="1" ht="14.25" x14ac:dyDescent="0.3">
      <c r="D4" s="61"/>
      <c r="E4" s="61"/>
      <c r="F4" s="61"/>
    </row>
    <row r="5" spans="1:6" x14ac:dyDescent="0.5">
      <c r="A5" s="19" t="s">
        <v>170</v>
      </c>
      <c r="B5" s="19" t="s">
        <v>40</v>
      </c>
      <c r="C5" s="19" t="s">
        <v>37</v>
      </c>
      <c r="D5" s="21" t="s">
        <v>171</v>
      </c>
      <c r="E5" s="21" t="s">
        <v>219</v>
      </c>
      <c r="F5" s="21" t="s">
        <v>33</v>
      </c>
    </row>
    <row r="6" spans="1:6" s="2" customFormat="1" x14ac:dyDescent="0.5">
      <c r="A6" s="64" t="s">
        <v>177</v>
      </c>
      <c r="B6" s="64" t="s">
        <v>179</v>
      </c>
      <c r="C6" s="23" t="s">
        <v>172</v>
      </c>
      <c r="D6" s="63">
        <v>0</v>
      </c>
      <c r="E6" s="63">
        <v>0</v>
      </c>
      <c r="F6" s="63">
        <f t="shared" ref="F6:F15" si="0">SUM(E6:E6)</f>
        <v>0</v>
      </c>
    </row>
    <row r="7" spans="1:6" x14ac:dyDescent="0.5">
      <c r="A7" s="17"/>
      <c r="B7" s="64" t="s">
        <v>178</v>
      </c>
      <c r="C7" s="64"/>
      <c r="D7" s="65">
        <v>0</v>
      </c>
      <c r="E7" s="18">
        <v>0</v>
      </c>
      <c r="F7" s="18">
        <f t="shared" si="0"/>
        <v>0</v>
      </c>
    </row>
    <row r="8" spans="1:6" x14ac:dyDescent="0.5">
      <c r="A8" s="17" t="s">
        <v>180</v>
      </c>
      <c r="B8" s="64" t="s">
        <v>89</v>
      </c>
      <c r="C8" s="64"/>
      <c r="D8" s="65">
        <v>0</v>
      </c>
      <c r="E8" s="18">
        <v>0</v>
      </c>
      <c r="F8" s="63">
        <f t="shared" si="0"/>
        <v>0</v>
      </c>
    </row>
    <row r="9" spans="1:6" x14ac:dyDescent="0.5">
      <c r="A9" s="17"/>
      <c r="B9" s="64" t="s">
        <v>47</v>
      </c>
      <c r="C9" s="64"/>
      <c r="D9" s="65">
        <v>220000</v>
      </c>
      <c r="E9" s="18">
        <v>0</v>
      </c>
      <c r="F9" s="18">
        <f t="shared" si="0"/>
        <v>0</v>
      </c>
    </row>
    <row r="10" spans="1:6" x14ac:dyDescent="0.5">
      <c r="A10" s="17"/>
      <c r="B10" s="64" t="s">
        <v>60</v>
      </c>
      <c r="C10" s="64"/>
      <c r="D10" s="65">
        <v>110000</v>
      </c>
      <c r="E10" s="18">
        <v>0</v>
      </c>
      <c r="F10" s="63">
        <f t="shared" si="0"/>
        <v>0</v>
      </c>
    </row>
    <row r="11" spans="1:6" x14ac:dyDescent="0.5">
      <c r="A11" s="17"/>
      <c r="B11" s="64" t="s">
        <v>181</v>
      </c>
      <c r="C11" s="64"/>
      <c r="D11" s="65">
        <v>1940000</v>
      </c>
      <c r="E11" s="18">
        <v>448963.69</v>
      </c>
      <c r="F11" s="18">
        <f t="shared" si="0"/>
        <v>448963.69</v>
      </c>
    </row>
    <row r="12" spans="1:6" x14ac:dyDescent="0.5">
      <c r="A12" s="17" t="s">
        <v>182</v>
      </c>
      <c r="B12" s="64" t="s">
        <v>183</v>
      </c>
      <c r="C12" s="64"/>
      <c r="D12" s="65">
        <v>0</v>
      </c>
      <c r="E12" s="18">
        <v>0</v>
      </c>
      <c r="F12" s="63">
        <f t="shared" si="0"/>
        <v>0</v>
      </c>
    </row>
    <row r="13" spans="1:6" x14ac:dyDescent="0.5">
      <c r="A13" s="17"/>
      <c r="B13" s="64" t="s">
        <v>184</v>
      </c>
      <c r="C13" s="64"/>
      <c r="D13" s="65">
        <v>0</v>
      </c>
      <c r="E13" s="18">
        <v>0</v>
      </c>
      <c r="F13" s="18">
        <f t="shared" si="0"/>
        <v>0</v>
      </c>
    </row>
    <row r="14" spans="1:6" x14ac:dyDescent="0.5">
      <c r="A14" s="17" t="s">
        <v>185</v>
      </c>
      <c r="B14" s="64" t="s">
        <v>55</v>
      </c>
      <c r="C14" s="64"/>
      <c r="D14" s="65">
        <v>0</v>
      </c>
      <c r="E14" s="18">
        <v>0</v>
      </c>
      <c r="F14" s="63">
        <f t="shared" si="0"/>
        <v>0</v>
      </c>
    </row>
    <row r="15" spans="1:6" x14ac:dyDescent="0.5">
      <c r="A15" s="17" t="s">
        <v>186</v>
      </c>
      <c r="B15" s="64" t="s">
        <v>187</v>
      </c>
      <c r="C15" s="64"/>
      <c r="D15" s="65">
        <v>0</v>
      </c>
      <c r="E15" s="18">
        <v>0</v>
      </c>
      <c r="F15" s="18">
        <f t="shared" si="0"/>
        <v>0</v>
      </c>
    </row>
    <row r="16" spans="1:6" x14ac:dyDescent="0.5">
      <c r="A16" s="130" t="s">
        <v>33</v>
      </c>
      <c r="B16" s="130"/>
      <c r="C16" s="130"/>
      <c r="D16" s="66">
        <f>SUM(D6:D15)</f>
        <v>2270000</v>
      </c>
      <c r="E16" s="26">
        <f>SUM(E6:E15)</f>
        <v>448963.69</v>
      </c>
      <c r="F16" s="26">
        <f>SUM(F6:F15)</f>
        <v>448963.69</v>
      </c>
    </row>
    <row r="17" spans="1:7" x14ac:dyDescent="0.5">
      <c r="A17" s="28"/>
      <c r="B17" s="28"/>
      <c r="C17" s="28"/>
      <c r="D17" s="84"/>
      <c r="E17" s="7"/>
      <c r="F17" s="7"/>
    </row>
    <row r="18" spans="1:7" x14ac:dyDescent="0.5">
      <c r="C18" s="62"/>
      <c r="D18" s="67"/>
    </row>
    <row r="19" spans="1:7" x14ac:dyDescent="0.5">
      <c r="A19" s="126" t="s">
        <v>327</v>
      </c>
      <c r="B19" s="127"/>
      <c r="C19" s="127"/>
      <c r="D19" s="127"/>
      <c r="E19" s="127"/>
      <c r="F19" s="127"/>
      <c r="G19" s="127"/>
    </row>
    <row r="20" spans="1:7" x14ac:dyDescent="0.5">
      <c r="A20" s="126" t="s">
        <v>299</v>
      </c>
      <c r="B20" s="127"/>
      <c r="C20" s="127"/>
      <c r="D20" s="127"/>
      <c r="E20" s="127"/>
      <c r="F20" s="127"/>
      <c r="G20" s="127"/>
    </row>
    <row r="21" spans="1:7" x14ac:dyDescent="0.5">
      <c r="A21" s="1" t="s">
        <v>300</v>
      </c>
      <c r="C21" s="139" t="s">
        <v>301</v>
      </c>
      <c r="D21" s="139"/>
      <c r="E21" s="139"/>
      <c r="G21" s="11"/>
    </row>
  </sheetData>
  <mergeCells count="7">
    <mergeCell ref="C21:E21"/>
    <mergeCell ref="A1:F1"/>
    <mergeCell ref="A2:F2"/>
    <mergeCell ref="A3:F3"/>
    <mergeCell ref="A16:C16"/>
    <mergeCell ref="A19:G19"/>
    <mergeCell ref="A20:G20"/>
  </mergeCells>
  <pageMargins left="0.9375" right="0.25" top="0.53385416666666663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80" zoomScaleNormal="80" zoomScalePageLayoutView="50" workbookViewId="0">
      <selection activeCell="F12" sqref="F12"/>
    </sheetView>
  </sheetViews>
  <sheetFormatPr defaultRowHeight="23.25" x14ac:dyDescent="0.5"/>
  <cols>
    <col min="1" max="1" width="12.375" style="1" customWidth="1"/>
    <col min="2" max="2" width="18.875" style="1" customWidth="1"/>
    <col min="3" max="3" width="22.125" style="1" customWidth="1"/>
    <col min="4" max="4" width="16.125" style="11" customWidth="1"/>
    <col min="5" max="6" width="17.125" style="11" customWidth="1"/>
    <col min="7" max="7" width="16.5" style="11" customWidth="1"/>
    <col min="8" max="8" width="17" style="11" customWidth="1"/>
    <col min="9" max="16384" width="9" style="1"/>
  </cols>
  <sheetData>
    <row r="1" spans="1:8" ht="26.25" x14ac:dyDescent="0.55000000000000004">
      <c r="A1" s="129" t="s">
        <v>0</v>
      </c>
      <c r="B1" s="129"/>
      <c r="C1" s="129"/>
      <c r="D1" s="129"/>
      <c r="E1" s="129"/>
      <c r="F1" s="129"/>
      <c r="G1" s="129"/>
      <c r="H1" s="129"/>
    </row>
    <row r="2" spans="1:8" ht="26.25" x14ac:dyDescent="0.55000000000000004">
      <c r="A2" s="129" t="s">
        <v>174</v>
      </c>
      <c r="B2" s="129"/>
      <c r="C2" s="129"/>
      <c r="D2" s="129"/>
      <c r="E2" s="129"/>
      <c r="F2" s="129"/>
      <c r="G2" s="129"/>
      <c r="H2" s="129"/>
    </row>
    <row r="3" spans="1:8" ht="26.25" x14ac:dyDescent="0.55000000000000004">
      <c r="A3" s="129" t="s">
        <v>338</v>
      </c>
      <c r="B3" s="129"/>
      <c r="C3" s="129"/>
      <c r="D3" s="129"/>
      <c r="E3" s="129"/>
      <c r="F3" s="129"/>
      <c r="G3" s="129"/>
      <c r="H3" s="129"/>
    </row>
    <row r="4" spans="1:8" s="40" customFormat="1" ht="14.25" x14ac:dyDescent="0.3">
      <c r="D4" s="61"/>
      <c r="E4" s="61"/>
      <c r="F4" s="61"/>
      <c r="G4" s="61"/>
      <c r="H4" s="61"/>
    </row>
    <row r="5" spans="1:8" x14ac:dyDescent="0.5">
      <c r="A5" s="113" t="s">
        <v>170</v>
      </c>
      <c r="B5" s="113" t="s">
        <v>40</v>
      </c>
      <c r="C5" s="113" t="s">
        <v>37</v>
      </c>
      <c r="D5" s="68" t="s">
        <v>171</v>
      </c>
      <c r="E5" s="68" t="s">
        <v>175</v>
      </c>
      <c r="F5" s="68" t="s">
        <v>276</v>
      </c>
      <c r="G5" s="68" t="s">
        <v>176</v>
      </c>
      <c r="H5" s="68" t="s">
        <v>33</v>
      </c>
    </row>
    <row r="6" spans="1:8" x14ac:dyDescent="0.5">
      <c r="A6" s="114"/>
      <c r="B6" s="114"/>
      <c r="C6" s="114"/>
      <c r="D6" s="69"/>
      <c r="E6" s="69"/>
      <c r="F6" s="69" t="s">
        <v>277</v>
      </c>
      <c r="G6" s="69"/>
      <c r="H6" s="69"/>
    </row>
    <row r="7" spans="1:8" s="2" customFormat="1" x14ac:dyDescent="0.5">
      <c r="A7" s="64" t="s">
        <v>177</v>
      </c>
      <c r="B7" s="64" t="s">
        <v>179</v>
      </c>
      <c r="C7" s="23" t="s">
        <v>43</v>
      </c>
      <c r="D7" s="63">
        <v>3594000</v>
      </c>
      <c r="E7" s="116">
        <v>808830</v>
      </c>
      <c r="F7" s="63"/>
      <c r="G7" s="63">
        <v>0</v>
      </c>
      <c r="H7" s="63">
        <f>SUM(E7:G7)</f>
        <v>808830</v>
      </c>
    </row>
    <row r="8" spans="1:8" x14ac:dyDescent="0.5">
      <c r="A8" s="17"/>
      <c r="B8" s="64" t="s">
        <v>178</v>
      </c>
      <c r="C8" s="64"/>
      <c r="D8" s="65">
        <f>6921218+2315000</f>
        <v>9236218</v>
      </c>
      <c r="E8" s="117">
        <v>1168225</v>
      </c>
      <c r="F8" s="18"/>
      <c r="G8" s="18">
        <v>446325</v>
      </c>
      <c r="H8" s="18">
        <f>SUM(E8:G8)</f>
        <v>1614550</v>
      </c>
    </row>
    <row r="9" spans="1:8" x14ac:dyDescent="0.5">
      <c r="A9" s="17" t="s">
        <v>180</v>
      </c>
      <c r="B9" s="64" t="s">
        <v>89</v>
      </c>
      <c r="C9" s="64"/>
      <c r="D9" s="65">
        <f>974000+306000</f>
        <v>1280000</v>
      </c>
      <c r="E9" s="117">
        <v>36800</v>
      </c>
      <c r="F9" s="18"/>
      <c r="G9" s="18">
        <v>22950</v>
      </c>
      <c r="H9" s="63">
        <f t="shared" ref="H9:H16" si="0">SUM(E9:G9)</f>
        <v>59750</v>
      </c>
    </row>
    <row r="10" spans="1:8" x14ac:dyDescent="0.5">
      <c r="A10" s="17"/>
      <c r="B10" s="64" t="s">
        <v>47</v>
      </c>
      <c r="C10" s="64"/>
      <c r="D10" s="65">
        <f>1437000+68000+120000+907800</f>
        <v>2532800</v>
      </c>
      <c r="E10" s="117">
        <f>55440+112000</f>
        <v>167440</v>
      </c>
      <c r="F10" s="18">
        <v>0</v>
      </c>
      <c r="G10" s="18">
        <v>101240</v>
      </c>
      <c r="H10" s="18">
        <f t="shared" si="0"/>
        <v>268680</v>
      </c>
    </row>
    <row r="11" spans="1:8" x14ac:dyDescent="0.5">
      <c r="A11" s="17"/>
      <c r="B11" s="64" t="s">
        <v>60</v>
      </c>
      <c r="C11" s="64"/>
      <c r="D11" s="65">
        <f>650000+180000</f>
        <v>830000</v>
      </c>
      <c r="E11" s="117">
        <v>0</v>
      </c>
      <c r="F11" s="18"/>
      <c r="G11" s="18">
        <v>0</v>
      </c>
      <c r="H11" s="63">
        <f t="shared" si="0"/>
        <v>0</v>
      </c>
    </row>
    <row r="12" spans="1:8" x14ac:dyDescent="0.5">
      <c r="A12" s="17"/>
      <c r="B12" s="64" t="s">
        <v>181</v>
      </c>
      <c r="C12" s="64"/>
      <c r="D12" s="65">
        <v>715000</v>
      </c>
      <c r="E12" s="117">
        <v>113611.45</v>
      </c>
      <c r="F12" s="18"/>
      <c r="G12" s="18">
        <v>0</v>
      </c>
      <c r="H12" s="18">
        <f t="shared" si="0"/>
        <v>113611.45</v>
      </c>
    </row>
    <row r="13" spans="1:8" x14ac:dyDescent="0.5">
      <c r="A13" s="17" t="s">
        <v>182</v>
      </c>
      <c r="B13" s="64" t="s">
        <v>183</v>
      </c>
      <c r="C13" s="64"/>
      <c r="D13" s="65">
        <f>200500+26000+33000</f>
        <v>259500</v>
      </c>
      <c r="E13" s="117">
        <v>0</v>
      </c>
      <c r="F13" s="18"/>
      <c r="G13" s="18">
        <v>0</v>
      </c>
      <c r="H13" s="63">
        <f t="shared" si="0"/>
        <v>0</v>
      </c>
    </row>
    <row r="14" spans="1:8" x14ac:dyDescent="0.5">
      <c r="A14" s="17"/>
      <c r="B14" s="64" t="s">
        <v>184</v>
      </c>
      <c r="C14" s="64"/>
      <c r="D14" s="65">
        <v>0</v>
      </c>
      <c r="E14" s="117">
        <v>0</v>
      </c>
      <c r="F14" s="18"/>
      <c r="G14" s="18">
        <v>0</v>
      </c>
      <c r="H14" s="18">
        <f t="shared" si="0"/>
        <v>0</v>
      </c>
    </row>
    <row r="15" spans="1:8" x14ac:dyDescent="0.5">
      <c r="A15" s="17" t="s">
        <v>185</v>
      </c>
      <c r="B15" s="64" t="s">
        <v>55</v>
      </c>
      <c r="C15" s="64"/>
      <c r="D15" s="65">
        <v>25000</v>
      </c>
      <c r="E15" s="18">
        <v>0</v>
      </c>
      <c r="F15" s="18"/>
      <c r="G15" s="18">
        <v>0</v>
      </c>
      <c r="H15" s="63">
        <f t="shared" si="0"/>
        <v>0</v>
      </c>
    </row>
    <row r="16" spans="1:8" x14ac:dyDescent="0.5">
      <c r="A16" s="17" t="s">
        <v>186</v>
      </c>
      <c r="B16" s="64" t="s">
        <v>187</v>
      </c>
      <c r="C16" s="64"/>
      <c r="D16" s="65">
        <v>42500</v>
      </c>
      <c r="E16" s="18">
        <v>0</v>
      </c>
      <c r="F16" s="18"/>
      <c r="G16" s="18">
        <v>0</v>
      </c>
      <c r="H16" s="18">
        <f t="shared" si="0"/>
        <v>0</v>
      </c>
    </row>
    <row r="17" spans="1:8" x14ac:dyDescent="0.5">
      <c r="A17" s="130" t="s">
        <v>33</v>
      </c>
      <c r="B17" s="130"/>
      <c r="C17" s="130"/>
      <c r="D17" s="66">
        <f>SUM(D7:D16)</f>
        <v>18515018</v>
      </c>
      <c r="E17" s="26">
        <f>SUM(E7:E16)</f>
        <v>2294906.4500000002</v>
      </c>
      <c r="F17" s="26">
        <f>SUM(F7:F16)</f>
        <v>0</v>
      </c>
      <c r="G17" s="26">
        <f>SUM(G7:G16)</f>
        <v>570515</v>
      </c>
      <c r="H17" s="26">
        <f>SUM(E17:G17)</f>
        <v>2865421.45</v>
      </c>
    </row>
    <row r="18" spans="1:8" x14ac:dyDescent="0.5">
      <c r="C18" s="62"/>
      <c r="D18" s="67"/>
    </row>
    <row r="19" spans="1:8" x14ac:dyDescent="0.5">
      <c r="A19" s="126" t="s">
        <v>328</v>
      </c>
      <c r="B19" s="127"/>
      <c r="C19" s="127"/>
      <c r="D19" s="127"/>
      <c r="E19" s="127"/>
      <c r="F19" s="127"/>
      <c r="G19" s="127"/>
      <c r="H19" s="127"/>
    </row>
    <row r="20" spans="1:8" x14ac:dyDescent="0.5">
      <c r="A20" s="126" t="s">
        <v>302</v>
      </c>
      <c r="B20" s="127"/>
      <c r="C20" s="127"/>
      <c r="D20" s="127"/>
      <c r="E20" s="127"/>
      <c r="F20" s="127"/>
      <c r="G20" s="127"/>
      <c r="H20" s="127"/>
    </row>
    <row r="21" spans="1:8" x14ac:dyDescent="0.5">
      <c r="C21" s="11" t="s">
        <v>303</v>
      </c>
    </row>
  </sheetData>
  <mergeCells count="6">
    <mergeCell ref="A20:H20"/>
    <mergeCell ref="A1:H1"/>
    <mergeCell ref="A2:H2"/>
    <mergeCell ref="A3:H3"/>
    <mergeCell ref="A17:C17"/>
    <mergeCell ref="A19:H19"/>
  </mergeCells>
  <pageMargins left="0.9375" right="0.25" top="0.75" bottom="0.75" header="0.3" footer="0.3"/>
  <pageSetup paperSize="9" scale="9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view="pageBreakPreview" zoomScale="80" zoomScaleNormal="70" zoomScaleSheetLayoutView="80" workbookViewId="0">
      <selection activeCell="G12" sqref="G12"/>
    </sheetView>
  </sheetViews>
  <sheetFormatPr defaultRowHeight="23.25" x14ac:dyDescent="0.5"/>
  <cols>
    <col min="1" max="1" width="10.875" style="1" customWidth="1"/>
    <col min="2" max="2" width="18" style="1" customWidth="1"/>
    <col min="3" max="3" width="10.125" style="1" customWidth="1"/>
    <col min="4" max="4" width="13.375" style="11" bestFit="1" customWidth="1"/>
    <col min="5" max="5" width="11" style="11" customWidth="1"/>
    <col min="6" max="6" width="12" style="11" customWidth="1"/>
    <col min="7" max="7" width="10.75" style="11" bestFit="1" customWidth="1"/>
    <col min="8" max="8" width="9" style="11"/>
    <col min="9" max="9" width="11.875" style="11" customWidth="1"/>
    <col min="10" max="10" width="10.875" style="11" customWidth="1"/>
    <col min="11" max="11" width="10.625" style="11" bestFit="1" customWidth="1"/>
    <col min="12" max="12" width="10.75" style="11" bestFit="1" customWidth="1"/>
    <col min="13" max="13" width="11.875" style="11" customWidth="1"/>
    <col min="14" max="14" width="12" style="11" customWidth="1"/>
    <col min="15" max="15" width="13.625" style="11" customWidth="1"/>
    <col min="16" max="16384" width="9" style="1"/>
  </cols>
  <sheetData>
    <row r="1" spans="1:15" x14ac:dyDescent="0.5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</row>
    <row r="2" spans="1:15" x14ac:dyDescent="0.5">
      <c r="A2" s="128" t="s">
        <v>220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</row>
    <row r="3" spans="1:15" x14ac:dyDescent="0.5">
      <c r="A3" s="128" t="s">
        <v>340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</row>
    <row r="4" spans="1:15" x14ac:dyDescent="0.5">
      <c r="A4" s="136" t="s">
        <v>170</v>
      </c>
      <c r="B4" s="136" t="s">
        <v>40</v>
      </c>
      <c r="C4" s="136" t="s">
        <v>37</v>
      </c>
      <c r="D4" s="68" t="s">
        <v>221</v>
      </c>
      <c r="E4" s="68" t="s">
        <v>223</v>
      </c>
      <c r="F4" s="136" t="s">
        <v>57</v>
      </c>
      <c r="G4" s="136" t="s">
        <v>275</v>
      </c>
      <c r="H4" s="68"/>
      <c r="I4" s="68"/>
      <c r="J4" s="68" t="s">
        <v>230</v>
      </c>
      <c r="K4" s="68" t="s">
        <v>233</v>
      </c>
      <c r="L4" s="136" t="s">
        <v>237</v>
      </c>
      <c r="M4" s="136" t="s">
        <v>238</v>
      </c>
      <c r="N4" s="136" t="s">
        <v>77</v>
      </c>
      <c r="O4" s="136" t="s">
        <v>33</v>
      </c>
    </row>
    <row r="5" spans="1:15" x14ac:dyDescent="0.5">
      <c r="A5" s="145"/>
      <c r="B5" s="145"/>
      <c r="C5" s="145"/>
      <c r="D5" s="72" t="s">
        <v>39</v>
      </c>
      <c r="E5" s="72" t="s">
        <v>224</v>
      </c>
      <c r="F5" s="145"/>
      <c r="G5" s="145"/>
      <c r="H5" s="72"/>
      <c r="I5" s="72"/>
      <c r="J5" s="72" t="s">
        <v>224</v>
      </c>
      <c r="K5" s="72" t="s">
        <v>234</v>
      </c>
      <c r="L5" s="145"/>
      <c r="M5" s="145"/>
      <c r="N5" s="145"/>
      <c r="O5" s="145"/>
    </row>
    <row r="6" spans="1:15" x14ac:dyDescent="0.5">
      <c r="A6" s="145"/>
      <c r="B6" s="145"/>
      <c r="C6" s="145"/>
      <c r="D6" s="72" t="s">
        <v>222</v>
      </c>
      <c r="E6" s="72" t="s">
        <v>225</v>
      </c>
      <c r="F6" s="145"/>
      <c r="G6" s="145"/>
      <c r="H6" s="72" t="s">
        <v>226</v>
      </c>
      <c r="I6" s="72" t="s">
        <v>228</v>
      </c>
      <c r="J6" s="72" t="s">
        <v>231</v>
      </c>
      <c r="K6" s="72" t="s">
        <v>235</v>
      </c>
      <c r="L6" s="145"/>
      <c r="M6" s="145"/>
      <c r="N6" s="145"/>
      <c r="O6" s="145"/>
    </row>
    <row r="7" spans="1:15" x14ac:dyDescent="0.5">
      <c r="A7" s="145"/>
      <c r="B7" s="145"/>
      <c r="C7" s="145"/>
      <c r="D7" s="72"/>
      <c r="E7" s="72"/>
      <c r="F7" s="145"/>
      <c r="G7" s="145"/>
      <c r="H7" s="72" t="s">
        <v>227</v>
      </c>
      <c r="I7" s="72" t="s">
        <v>229</v>
      </c>
      <c r="J7" s="72" t="s">
        <v>232</v>
      </c>
      <c r="K7" s="72" t="s">
        <v>236</v>
      </c>
      <c r="L7" s="145"/>
      <c r="M7" s="145"/>
      <c r="N7" s="145"/>
      <c r="O7" s="145"/>
    </row>
    <row r="8" spans="1:15" x14ac:dyDescent="0.5">
      <c r="A8" s="137"/>
      <c r="B8" s="137"/>
      <c r="C8" s="137"/>
      <c r="D8" s="69"/>
      <c r="E8" s="69"/>
      <c r="F8" s="137"/>
      <c r="G8" s="137"/>
      <c r="H8" s="69"/>
      <c r="I8" s="69"/>
      <c r="J8" s="69"/>
      <c r="K8" s="69" t="s">
        <v>210</v>
      </c>
      <c r="L8" s="137"/>
      <c r="M8" s="137"/>
      <c r="N8" s="137"/>
      <c r="O8" s="137"/>
    </row>
    <row r="9" spans="1:15" x14ac:dyDescent="0.5">
      <c r="A9" s="77" t="s">
        <v>240</v>
      </c>
      <c r="B9" s="74"/>
      <c r="C9" s="74"/>
      <c r="D9" s="72"/>
      <c r="E9" s="72"/>
      <c r="F9" s="74"/>
      <c r="G9" s="74"/>
      <c r="H9" s="72"/>
      <c r="I9" s="72"/>
      <c r="J9" s="72"/>
      <c r="K9" s="72"/>
      <c r="L9" s="74"/>
      <c r="M9" s="74"/>
      <c r="N9" s="74"/>
      <c r="O9" s="74"/>
    </row>
    <row r="10" spans="1:15" x14ac:dyDescent="0.5">
      <c r="A10" s="71" t="s">
        <v>177</v>
      </c>
      <c r="B10" s="71" t="s">
        <v>179</v>
      </c>
      <c r="C10" s="3" t="s">
        <v>172</v>
      </c>
      <c r="D10" s="5">
        <v>808830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f>SUM(D10:N10)</f>
        <v>808830</v>
      </c>
    </row>
    <row r="11" spans="1:15" x14ac:dyDescent="0.5">
      <c r="A11" s="3"/>
      <c r="B11" s="71" t="s">
        <v>178</v>
      </c>
      <c r="C11" s="3" t="s">
        <v>172</v>
      </c>
      <c r="D11" s="5">
        <v>1614550</v>
      </c>
      <c r="E11" s="5">
        <v>0</v>
      </c>
      <c r="F11" s="5">
        <v>159675</v>
      </c>
      <c r="G11" s="5">
        <v>0</v>
      </c>
      <c r="H11" s="5">
        <v>0</v>
      </c>
      <c r="I11" s="5">
        <v>367545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f>SUM(D11:N11)</f>
        <v>2141770</v>
      </c>
    </row>
    <row r="12" spans="1:15" x14ac:dyDescent="0.5">
      <c r="A12" s="3" t="s">
        <v>180</v>
      </c>
      <c r="B12" s="71" t="s">
        <v>89</v>
      </c>
      <c r="C12" s="3" t="s">
        <v>172</v>
      </c>
      <c r="D12" s="5">
        <v>59750</v>
      </c>
      <c r="E12" s="5">
        <v>0</v>
      </c>
      <c r="F12" s="5">
        <v>0</v>
      </c>
      <c r="G12" s="5">
        <v>0</v>
      </c>
      <c r="H12" s="5">
        <v>0</v>
      </c>
      <c r="I12" s="5">
        <v>20400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f t="shared" ref="O12:O20" si="0">SUM(D12:N12)</f>
        <v>80150</v>
      </c>
    </row>
    <row r="13" spans="1:15" x14ac:dyDescent="0.5">
      <c r="A13" s="3"/>
      <c r="B13" s="71" t="s">
        <v>47</v>
      </c>
      <c r="C13" s="3" t="s">
        <v>172</v>
      </c>
      <c r="D13" s="5">
        <v>268680</v>
      </c>
      <c r="E13" s="5">
        <v>43525</v>
      </c>
      <c r="F13" s="5">
        <v>399480</v>
      </c>
      <c r="G13" s="5">
        <v>0</v>
      </c>
      <c r="H13" s="5">
        <v>0</v>
      </c>
      <c r="I13" s="5">
        <v>96246.25</v>
      </c>
      <c r="J13" s="5">
        <v>0</v>
      </c>
      <c r="K13" s="5">
        <v>286064</v>
      </c>
      <c r="L13" s="5">
        <v>0</v>
      </c>
      <c r="M13" s="5">
        <v>0</v>
      </c>
      <c r="N13" s="5">
        <v>0</v>
      </c>
      <c r="O13" s="5">
        <f t="shared" si="0"/>
        <v>1093995.25</v>
      </c>
    </row>
    <row r="14" spans="1:15" x14ac:dyDescent="0.5">
      <c r="A14" s="3"/>
      <c r="B14" s="71" t="s">
        <v>60</v>
      </c>
      <c r="C14" s="3" t="s">
        <v>172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f t="shared" si="0"/>
        <v>0</v>
      </c>
    </row>
    <row r="15" spans="1:15" x14ac:dyDescent="0.5">
      <c r="A15" s="3"/>
      <c r="B15" s="71" t="s">
        <v>181</v>
      </c>
      <c r="C15" s="3" t="s">
        <v>172</v>
      </c>
      <c r="D15" s="5">
        <v>113611.45</v>
      </c>
      <c r="E15" s="5">
        <v>0</v>
      </c>
      <c r="F15" s="5">
        <v>2272.92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448963.69</v>
      </c>
      <c r="N15" s="5">
        <v>0</v>
      </c>
      <c r="O15" s="5">
        <f t="shared" si="0"/>
        <v>564848.06000000006</v>
      </c>
    </row>
    <row r="16" spans="1:15" x14ac:dyDescent="0.5">
      <c r="A16" s="3" t="s">
        <v>182</v>
      </c>
      <c r="B16" s="71" t="s">
        <v>183</v>
      </c>
      <c r="C16" s="3" t="s">
        <v>172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f t="shared" si="0"/>
        <v>0</v>
      </c>
    </row>
    <row r="17" spans="1:15" x14ac:dyDescent="0.5">
      <c r="A17" s="3"/>
      <c r="B17" s="71" t="s">
        <v>184</v>
      </c>
      <c r="C17" s="3" t="s">
        <v>172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f t="shared" si="0"/>
        <v>0</v>
      </c>
    </row>
    <row r="18" spans="1:15" x14ac:dyDescent="0.5">
      <c r="A18" s="3" t="s">
        <v>185</v>
      </c>
      <c r="B18" s="71" t="s">
        <v>55</v>
      </c>
      <c r="C18" s="3" t="s">
        <v>172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f t="shared" si="0"/>
        <v>0</v>
      </c>
    </row>
    <row r="19" spans="1:15" x14ac:dyDescent="0.5">
      <c r="A19" s="3" t="s">
        <v>186</v>
      </c>
      <c r="B19" s="71" t="s">
        <v>187</v>
      </c>
      <c r="C19" s="3" t="s">
        <v>172</v>
      </c>
      <c r="D19" s="5">
        <v>0</v>
      </c>
      <c r="E19" s="5">
        <v>0</v>
      </c>
      <c r="F19" s="5">
        <v>513000</v>
      </c>
      <c r="G19" s="5">
        <v>0</v>
      </c>
      <c r="H19" s="5">
        <v>0</v>
      </c>
      <c r="I19" s="5">
        <v>0</v>
      </c>
      <c r="J19" s="5">
        <v>0</v>
      </c>
      <c r="K19" s="5">
        <v>97000</v>
      </c>
      <c r="L19" s="5">
        <v>0</v>
      </c>
      <c r="M19" s="5">
        <v>0</v>
      </c>
      <c r="N19" s="5">
        <v>0</v>
      </c>
      <c r="O19" s="5">
        <f t="shared" si="0"/>
        <v>610000</v>
      </c>
    </row>
    <row r="20" spans="1:15" x14ac:dyDescent="0.5">
      <c r="A20" s="45" t="s">
        <v>77</v>
      </c>
      <c r="B20" s="45" t="s">
        <v>77</v>
      </c>
      <c r="C20" s="45" t="s">
        <v>172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6278788</v>
      </c>
      <c r="O20" s="5">
        <f t="shared" si="0"/>
        <v>6278788</v>
      </c>
    </row>
    <row r="21" spans="1:15" ht="24" thickBot="1" x14ac:dyDescent="0.55000000000000004">
      <c r="A21" s="142" t="s">
        <v>33</v>
      </c>
      <c r="B21" s="143"/>
      <c r="C21" s="144"/>
      <c r="D21" s="73">
        <f>SUM(D10:D20)</f>
        <v>2865421.45</v>
      </c>
      <c r="E21" s="73">
        <f t="shared" ref="E21:N21" si="1">SUM(E10:E20)</f>
        <v>43525</v>
      </c>
      <c r="F21" s="73">
        <f t="shared" si="1"/>
        <v>1074427.92</v>
      </c>
      <c r="G21" s="73">
        <f t="shared" si="1"/>
        <v>0</v>
      </c>
      <c r="H21" s="73">
        <f t="shared" si="1"/>
        <v>0</v>
      </c>
      <c r="I21" s="73">
        <f t="shared" si="1"/>
        <v>484191.25</v>
      </c>
      <c r="J21" s="73">
        <f t="shared" si="1"/>
        <v>0</v>
      </c>
      <c r="K21" s="73">
        <f t="shared" si="1"/>
        <v>383064</v>
      </c>
      <c r="L21" s="73">
        <f t="shared" si="1"/>
        <v>0</v>
      </c>
      <c r="M21" s="73">
        <f t="shared" si="1"/>
        <v>448963.69</v>
      </c>
      <c r="N21" s="73">
        <f t="shared" si="1"/>
        <v>6278788</v>
      </c>
      <c r="O21" s="73">
        <f>SUM(O10:O20)</f>
        <v>11578381.310000001</v>
      </c>
    </row>
    <row r="22" spans="1:15" ht="24" thickTop="1" x14ac:dyDescent="0.5"/>
    <row r="24" spans="1:15" ht="24.75" x14ac:dyDescent="0.5">
      <c r="A24" s="140" t="s">
        <v>329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</row>
    <row r="25" spans="1:15" ht="24.75" x14ac:dyDescent="0.5">
      <c r="A25" s="140" t="s">
        <v>304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</row>
    <row r="26" spans="1:15" ht="24.75" x14ac:dyDescent="0.5">
      <c r="A26" s="140" t="s">
        <v>305</v>
      </c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</row>
  </sheetData>
  <mergeCells count="16">
    <mergeCell ref="A26:O26"/>
    <mergeCell ref="A1:O1"/>
    <mergeCell ref="A2:O2"/>
    <mergeCell ref="A3:O3"/>
    <mergeCell ref="A21:C21"/>
    <mergeCell ref="A4:A8"/>
    <mergeCell ref="B4:B8"/>
    <mergeCell ref="C4:C8"/>
    <mergeCell ref="F4:F8"/>
    <mergeCell ref="G4:G8"/>
    <mergeCell ref="A25:O25"/>
    <mergeCell ref="L4:L8"/>
    <mergeCell ref="M4:M8"/>
    <mergeCell ref="N4:N8"/>
    <mergeCell ref="O4:O8"/>
    <mergeCell ref="A24:O24"/>
  </mergeCells>
  <pageMargins left="0.25" right="0.25" top="0.75" bottom="0.75" header="0.3" footer="0.3"/>
  <pageSetup paperSize="9" scale="7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view="pageBreakPreview" zoomScale="70" zoomScaleNormal="80" zoomScaleSheetLayoutView="70" zoomScalePageLayoutView="50" workbookViewId="0">
      <selection activeCell="H18" sqref="H18"/>
    </sheetView>
  </sheetViews>
  <sheetFormatPr defaultRowHeight="23.25" x14ac:dyDescent="0.5"/>
  <cols>
    <col min="1" max="1" width="10.875" style="1" customWidth="1"/>
    <col min="2" max="2" width="18" style="1" customWidth="1"/>
    <col min="3" max="3" width="11.875" style="11" customWidth="1"/>
    <col min="4" max="4" width="10.25" style="11" bestFit="1" customWidth="1"/>
    <col min="5" max="5" width="11.375" style="11" bestFit="1" customWidth="1"/>
    <col min="6" max="6" width="10.25" style="11" bestFit="1" customWidth="1"/>
    <col min="7" max="7" width="9" style="11"/>
    <col min="8" max="8" width="13.875" style="11" customWidth="1"/>
    <col min="9" max="9" width="10.125" style="11" bestFit="1" customWidth="1"/>
    <col min="10" max="10" width="10.625" style="11" bestFit="1" customWidth="1"/>
    <col min="11" max="11" width="10.125" style="11" bestFit="1" customWidth="1"/>
    <col min="12" max="12" width="10.75" style="11" customWidth="1"/>
    <col min="13" max="13" width="9.625" style="11" customWidth="1"/>
    <col min="14" max="14" width="13.125" style="11" customWidth="1"/>
    <col min="15" max="16384" width="9" style="1"/>
  </cols>
  <sheetData>
    <row r="1" spans="1:14" x14ac:dyDescent="0.5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4" x14ac:dyDescent="0.5">
      <c r="A2" s="128" t="s">
        <v>239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x14ac:dyDescent="0.5">
      <c r="A3" s="128" t="s">
        <v>341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</row>
    <row r="4" spans="1:14" x14ac:dyDescent="0.5">
      <c r="A4" s="136" t="s">
        <v>170</v>
      </c>
      <c r="B4" s="136" t="s">
        <v>40</v>
      </c>
      <c r="C4" s="68" t="s">
        <v>221</v>
      </c>
      <c r="D4" s="68" t="s">
        <v>223</v>
      </c>
      <c r="E4" s="136" t="s">
        <v>57</v>
      </c>
      <c r="F4" s="136" t="s">
        <v>275</v>
      </c>
      <c r="G4" s="68"/>
      <c r="H4" s="68"/>
      <c r="I4" s="68" t="s">
        <v>230</v>
      </c>
      <c r="J4" s="68" t="s">
        <v>233</v>
      </c>
      <c r="K4" s="136" t="s">
        <v>237</v>
      </c>
      <c r="L4" s="136" t="s">
        <v>238</v>
      </c>
      <c r="M4" s="136" t="s">
        <v>77</v>
      </c>
      <c r="N4" s="136" t="s">
        <v>33</v>
      </c>
    </row>
    <row r="5" spans="1:14" x14ac:dyDescent="0.5">
      <c r="A5" s="145"/>
      <c r="B5" s="145"/>
      <c r="C5" s="72" t="s">
        <v>39</v>
      </c>
      <c r="D5" s="72" t="s">
        <v>224</v>
      </c>
      <c r="E5" s="145"/>
      <c r="F5" s="145"/>
      <c r="G5" s="72"/>
      <c r="H5" s="72"/>
      <c r="I5" s="72" t="s">
        <v>224</v>
      </c>
      <c r="J5" s="72" t="s">
        <v>234</v>
      </c>
      <c r="K5" s="145"/>
      <c r="L5" s="145"/>
      <c r="M5" s="145"/>
      <c r="N5" s="145"/>
    </row>
    <row r="6" spans="1:14" x14ac:dyDescent="0.5">
      <c r="A6" s="145"/>
      <c r="B6" s="145"/>
      <c r="C6" s="72" t="s">
        <v>222</v>
      </c>
      <c r="D6" s="72" t="s">
        <v>225</v>
      </c>
      <c r="E6" s="145"/>
      <c r="F6" s="145"/>
      <c r="G6" s="72" t="s">
        <v>226</v>
      </c>
      <c r="H6" s="72" t="s">
        <v>228</v>
      </c>
      <c r="I6" s="72" t="s">
        <v>231</v>
      </c>
      <c r="J6" s="72" t="s">
        <v>235</v>
      </c>
      <c r="K6" s="145"/>
      <c r="L6" s="145"/>
      <c r="M6" s="145"/>
      <c r="N6" s="145"/>
    </row>
    <row r="7" spans="1:14" x14ac:dyDescent="0.5">
      <c r="A7" s="145"/>
      <c r="B7" s="145"/>
      <c r="C7" s="72"/>
      <c r="D7" s="72"/>
      <c r="E7" s="145"/>
      <c r="F7" s="145"/>
      <c r="G7" s="72" t="s">
        <v>227</v>
      </c>
      <c r="H7" s="72" t="s">
        <v>229</v>
      </c>
      <c r="I7" s="72" t="s">
        <v>232</v>
      </c>
      <c r="J7" s="72" t="s">
        <v>236</v>
      </c>
      <c r="K7" s="145"/>
      <c r="L7" s="145"/>
      <c r="M7" s="145"/>
      <c r="N7" s="145"/>
    </row>
    <row r="8" spans="1:14" x14ac:dyDescent="0.5">
      <c r="A8" s="137"/>
      <c r="B8" s="137"/>
      <c r="C8" s="69"/>
      <c r="D8" s="69"/>
      <c r="E8" s="137"/>
      <c r="F8" s="137"/>
      <c r="G8" s="69"/>
      <c r="H8" s="69"/>
      <c r="I8" s="69"/>
      <c r="J8" s="69" t="s">
        <v>210</v>
      </c>
      <c r="K8" s="137"/>
      <c r="L8" s="137"/>
      <c r="M8" s="137"/>
      <c r="N8" s="137"/>
    </row>
    <row r="9" spans="1:14" x14ac:dyDescent="0.5">
      <c r="A9" s="77" t="s">
        <v>240</v>
      </c>
      <c r="B9" s="74"/>
      <c r="C9" s="72"/>
      <c r="D9" s="72"/>
      <c r="E9" s="74"/>
      <c r="F9" s="74"/>
      <c r="G9" s="72"/>
      <c r="H9" s="72"/>
      <c r="I9" s="72"/>
      <c r="J9" s="72"/>
      <c r="K9" s="74"/>
      <c r="L9" s="74"/>
      <c r="M9" s="74"/>
      <c r="N9" s="74"/>
    </row>
    <row r="10" spans="1:14" x14ac:dyDescent="0.5">
      <c r="A10" s="71" t="s">
        <v>177</v>
      </c>
      <c r="B10" s="71" t="s">
        <v>179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f>SUM(C10:M10)</f>
        <v>0</v>
      </c>
    </row>
    <row r="11" spans="1:14" x14ac:dyDescent="0.5">
      <c r="A11" s="3"/>
      <c r="B11" s="71" t="s">
        <v>178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f>SUM(C11:M11)</f>
        <v>0</v>
      </c>
    </row>
    <row r="12" spans="1:14" x14ac:dyDescent="0.5">
      <c r="A12" s="3" t="s">
        <v>180</v>
      </c>
      <c r="B12" s="71" t="s">
        <v>89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f t="shared" ref="N12:N20" si="0">SUM(C12:M12)</f>
        <v>0</v>
      </c>
    </row>
    <row r="13" spans="1:14" x14ac:dyDescent="0.5">
      <c r="A13" s="3"/>
      <c r="B13" s="71" t="s">
        <v>47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f t="shared" si="0"/>
        <v>0</v>
      </c>
    </row>
    <row r="14" spans="1:14" x14ac:dyDescent="0.5">
      <c r="A14" s="3"/>
      <c r="B14" s="71" t="s">
        <v>60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f t="shared" si="0"/>
        <v>0</v>
      </c>
    </row>
    <row r="15" spans="1:14" x14ac:dyDescent="0.5">
      <c r="A15" s="3"/>
      <c r="B15" s="71" t="s">
        <v>181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f t="shared" si="0"/>
        <v>0</v>
      </c>
    </row>
    <row r="16" spans="1:14" x14ac:dyDescent="0.5">
      <c r="A16" s="3" t="s">
        <v>182</v>
      </c>
      <c r="B16" s="71" t="s">
        <v>183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f t="shared" si="0"/>
        <v>0</v>
      </c>
    </row>
    <row r="17" spans="1:14" x14ac:dyDescent="0.5">
      <c r="A17" s="3"/>
      <c r="B17" s="71" t="s">
        <v>184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41505.599999999999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f t="shared" si="0"/>
        <v>41505.599999999999</v>
      </c>
    </row>
    <row r="18" spans="1:14" x14ac:dyDescent="0.5">
      <c r="A18" s="3" t="s">
        <v>185</v>
      </c>
      <c r="B18" s="71" t="s">
        <v>55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f t="shared" si="0"/>
        <v>0</v>
      </c>
    </row>
    <row r="19" spans="1:14" x14ac:dyDescent="0.5">
      <c r="A19" s="3" t="s">
        <v>186</v>
      </c>
      <c r="B19" s="71" t="s">
        <v>187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f t="shared" si="0"/>
        <v>0</v>
      </c>
    </row>
    <row r="20" spans="1:14" x14ac:dyDescent="0.5">
      <c r="A20" s="45" t="s">
        <v>77</v>
      </c>
      <c r="B20" s="45" t="s">
        <v>77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">
        <f t="shared" si="0"/>
        <v>0</v>
      </c>
    </row>
    <row r="21" spans="1:14" ht="24" thickBot="1" x14ac:dyDescent="0.55000000000000004">
      <c r="A21" s="142" t="s">
        <v>33</v>
      </c>
      <c r="B21" s="143"/>
      <c r="C21" s="73">
        <f>SUM(C10:C20)</f>
        <v>0</v>
      </c>
      <c r="D21" s="73">
        <f t="shared" ref="D21:M21" si="1">SUM(D10:D20)</f>
        <v>0</v>
      </c>
      <c r="E21" s="73">
        <f t="shared" si="1"/>
        <v>0</v>
      </c>
      <c r="F21" s="73">
        <f t="shared" si="1"/>
        <v>0</v>
      </c>
      <c r="G21" s="73">
        <f t="shared" si="1"/>
        <v>0</v>
      </c>
      <c r="H21" s="73">
        <f t="shared" si="1"/>
        <v>41505.599999999999</v>
      </c>
      <c r="I21" s="73">
        <f t="shared" si="1"/>
        <v>0</v>
      </c>
      <c r="J21" s="73">
        <f t="shared" si="1"/>
        <v>0</v>
      </c>
      <c r="K21" s="73">
        <f t="shared" si="1"/>
        <v>0</v>
      </c>
      <c r="L21" s="73">
        <f t="shared" si="1"/>
        <v>0</v>
      </c>
      <c r="M21" s="73">
        <f t="shared" si="1"/>
        <v>0</v>
      </c>
      <c r="N21" s="73">
        <f>SUM(N10:N20)</f>
        <v>41505.599999999999</v>
      </c>
    </row>
    <row r="22" spans="1:14" ht="24" thickTop="1" x14ac:dyDescent="0.5"/>
    <row r="24" spans="1:14" ht="24.75" x14ac:dyDescent="0.5">
      <c r="A24" s="140" t="s">
        <v>331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</row>
    <row r="25" spans="1:14" ht="24.75" x14ac:dyDescent="0.5">
      <c r="A25" s="140" t="s">
        <v>306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</row>
    <row r="26" spans="1:14" ht="24.75" x14ac:dyDescent="0.5">
      <c r="A26" s="140" t="s">
        <v>308</v>
      </c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</row>
    <row r="27" spans="1:14" ht="24.75" x14ac:dyDescent="0.5">
      <c r="A27" s="75"/>
      <c r="B27" s="75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</row>
  </sheetData>
  <mergeCells count="15">
    <mergeCell ref="A21:B21"/>
    <mergeCell ref="A24:N24"/>
    <mergeCell ref="A26:N26"/>
    <mergeCell ref="A1:N1"/>
    <mergeCell ref="A2:N2"/>
    <mergeCell ref="A3:N3"/>
    <mergeCell ref="A4:A8"/>
    <mergeCell ref="B4:B8"/>
    <mergeCell ref="E4:E8"/>
    <mergeCell ref="F4:F8"/>
    <mergeCell ref="K4:K8"/>
    <mergeCell ref="L4:L8"/>
    <mergeCell ref="M4:M8"/>
    <mergeCell ref="N4:N8"/>
    <mergeCell ref="A25:N25"/>
  </mergeCells>
  <pageMargins left="0.62541666666666662" right="0.25" top="0.75" bottom="0.75" header="0.3" footer="0.3"/>
  <pageSetup paperSize="9" scale="7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view="pageBreakPreview" zoomScale="70" zoomScaleNormal="80" zoomScaleSheetLayoutView="70" zoomScalePageLayoutView="50" workbookViewId="0">
      <selection activeCell="G12" sqref="G12"/>
    </sheetView>
  </sheetViews>
  <sheetFormatPr defaultRowHeight="23.25" x14ac:dyDescent="0.5"/>
  <cols>
    <col min="1" max="1" width="10.875" style="1" customWidth="1"/>
    <col min="2" max="2" width="18" style="1" customWidth="1"/>
    <col min="3" max="3" width="11.875" style="11" customWidth="1"/>
    <col min="4" max="4" width="10.25" style="11" bestFit="1" customWidth="1"/>
    <col min="5" max="5" width="11.375" style="11" bestFit="1" customWidth="1"/>
    <col min="6" max="6" width="10.25" style="11" bestFit="1" customWidth="1"/>
    <col min="7" max="7" width="9" style="11"/>
    <col min="8" max="8" width="13.875" style="11" customWidth="1"/>
    <col min="9" max="9" width="10.125" style="11" bestFit="1" customWidth="1"/>
    <col min="10" max="10" width="10.625" style="11" bestFit="1" customWidth="1"/>
    <col min="11" max="11" width="10.125" style="11" bestFit="1" customWidth="1"/>
    <col min="12" max="12" width="10.75" style="11" customWidth="1"/>
    <col min="13" max="13" width="12.5" style="11" bestFit="1" customWidth="1"/>
    <col min="14" max="14" width="13.125" style="11" customWidth="1"/>
    <col min="15" max="16384" width="9" style="1"/>
  </cols>
  <sheetData>
    <row r="1" spans="1:14" x14ac:dyDescent="0.5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4" x14ac:dyDescent="0.5">
      <c r="A2" s="128" t="s">
        <v>274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x14ac:dyDescent="0.5">
      <c r="A3" s="128" t="s">
        <v>311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</row>
    <row r="4" spans="1:14" x14ac:dyDescent="0.5">
      <c r="A4" s="136" t="s">
        <v>170</v>
      </c>
      <c r="B4" s="136" t="s">
        <v>40</v>
      </c>
      <c r="C4" s="68" t="s">
        <v>221</v>
      </c>
      <c r="D4" s="68" t="s">
        <v>223</v>
      </c>
      <c r="E4" s="136" t="s">
        <v>57</v>
      </c>
      <c r="F4" s="136" t="s">
        <v>275</v>
      </c>
      <c r="G4" s="68"/>
      <c r="H4" s="68"/>
      <c r="I4" s="68" t="s">
        <v>230</v>
      </c>
      <c r="J4" s="68" t="s">
        <v>233</v>
      </c>
      <c r="K4" s="136" t="s">
        <v>237</v>
      </c>
      <c r="L4" s="136" t="s">
        <v>238</v>
      </c>
      <c r="M4" s="136" t="s">
        <v>77</v>
      </c>
      <c r="N4" s="136" t="s">
        <v>33</v>
      </c>
    </row>
    <row r="5" spans="1:14" x14ac:dyDescent="0.5">
      <c r="A5" s="145"/>
      <c r="B5" s="145"/>
      <c r="C5" s="72" t="s">
        <v>39</v>
      </c>
      <c r="D5" s="72" t="s">
        <v>224</v>
      </c>
      <c r="E5" s="145"/>
      <c r="F5" s="145"/>
      <c r="G5" s="72"/>
      <c r="H5" s="72"/>
      <c r="I5" s="72" t="s">
        <v>224</v>
      </c>
      <c r="J5" s="72" t="s">
        <v>234</v>
      </c>
      <c r="K5" s="145"/>
      <c r="L5" s="145"/>
      <c r="M5" s="145"/>
      <c r="N5" s="145"/>
    </row>
    <row r="6" spans="1:14" x14ac:dyDescent="0.5">
      <c r="A6" s="145"/>
      <c r="B6" s="145"/>
      <c r="C6" s="72" t="s">
        <v>222</v>
      </c>
      <c r="D6" s="72" t="s">
        <v>225</v>
      </c>
      <c r="E6" s="145"/>
      <c r="F6" s="145"/>
      <c r="G6" s="72" t="s">
        <v>226</v>
      </c>
      <c r="H6" s="72" t="s">
        <v>228</v>
      </c>
      <c r="I6" s="72" t="s">
        <v>231</v>
      </c>
      <c r="J6" s="72" t="s">
        <v>235</v>
      </c>
      <c r="K6" s="145"/>
      <c r="L6" s="145"/>
      <c r="M6" s="145"/>
      <c r="N6" s="145"/>
    </row>
    <row r="7" spans="1:14" x14ac:dyDescent="0.5">
      <c r="A7" s="145"/>
      <c r="B7" s="145"/>
      <c r="C7" s="72"/>
      <c r="D7" s="72"/>
      <c r="E7" s="145"/>
      <c r="F7" s="145"/>
      <c r="G7" s="72" t="s">
        <v>227</v>
      </c>
      <c r="H7" s="72" t="s">
        <v>229</v>
      </c>
      <c r="I7" s="72" t="s">
        <v>232</v>
      </c>
      <c r="J7" s="72" t="s">
        <v>236</v>
      </c>
      <c r="K7" s="145"/>
      <c r="L7" s="145"/>
      <c r="M7" s="145"/>
      <c r="N7" s="145"/>
    </row>
    <row r="8" spans="1:14" x14ac:dyDescent="0.5">
      <c r="A8" s="137"/>
      <c r="B8" s="137"/>
      <c r="C8" s="69"/>
      <c r="D8" s="69"/>
      <c r="E8" s="137"/>
      <c r="F8" s="137"/>
      <c r="G8" s="69"/>
      <c r="H8" s="69"/>
      <c r="I8" s="69"/>
      <c r="J8" s="69" t="s">
        <v>210</v>
      </c>
      <c r="K8" s="137"/>
      <c r="L8" s="137"/>
      <c r="M8" s="137"/>
      <c r="N8" s="137"/>
    </row>
    <row r="9" spans="1:14" x14ac:dyDescent="0.5">
      <c r="A9" s="77" t="s">
        <v>240</v>
      </c>
      <c r="B9" s="80"/>
      <c r="C9" s="72"/>
      <c r="D9" s="72"/>
      <c r="E9" s="80"/>
      <c r="F9" s="80"/>
      <c r="G9" s="72"/>
      <c r="H9" s="72"/>
      <c r="I9" s="72"/>
      <c r="J9" s="72"/>
      <c r="K9" s="80"/>
      <c r="L9" s="80"/>
      <c r="M9" s="80"/>
      <c r="N9" s="80"/>
    </row>
    <row r="10" spans="1:14" x14ac:dyDescent="0.5">
      <c r="A10" s="71" t="s">
        <v>177</v>
      </c>
      <c r="B10" s="71" t="s">
        <v>179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f>SUM(C10:M10)</f>
        <v>0</v>
      </c>
    </row>
    <row r="11" spans="1:14" x14ac:dyDescent="0.5">
      <c r="A11" s="3"/>
      <c r="B11" s="71" t="s">
        <v>178</v>
      </c>
      <c r="C11" s="5">
        <v>0</v>
      </c>
      <c r="D11" s="5">
        <v>0</v>
      </c>
      <c r="E11" s="5">
        <v>264105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f>SUM(C11:M11)</f>
        <v>264105</v>
      </c>
    </row>
    <row r="12" spans="1:14" x14ac:dyDescent="0.5">
      <c r="A12" s="3" t="s">
        <v>180</v>
      </c>
      <c r="B12" s="71" t="s">
        <v>89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f t="shared" ref="N12:N20" si="0">SUM(C12:M12)</f>
        <v>0</v>
      </c>
    </row>
    <row r="13" spans="1:14" x14ac:dyDescent="0.5">
      <c r="A13" s="3"/>
      <c r="B13" s="71" t="s">
        <v>47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78000</v>
      </c>
      <c r="J13" s="5">
        <v>0</v>
      </c>
      <c r="K13" s="5">
        <v>0</v>
      </c>
      <c r="L13" s="5">
        <v>0</v>
      </c>
      <c r="M13" s="5">
        <v>0</v>
      </c>
      <c r="N13" s="5">
        <f t="shared" si="0"/>
        <v>78000</v>
      </c>
    </row>
    <row r="14" spans="1:14" x14ac:dyDescent="0.5">
      <c r="A14" s="3"/>
      <c r="B14" s="71" t="s">
        <v>60</v>
      </c>
      <c r="C14" s="5">
        <v>0</v>
      </c>
      <c r="D14" s="5">
        <v>0</v>
      </c>
      <c r="E14" s="5">
        <v>49000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f t="shared" si="0"/>
        <v>49000</v>
      </c>
    </row>
    <row r="15" spans="1:14" x14ac:dyDescent="0.5">
      <c r="A15" s="3"/>
      <c r="B15" s="71" t="s">
        <v>181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f t="shared" si="0"/>
        <v>0</v>
      </c>
    </row>
    <row r="16" spans="1:14" x14ac:dyDescent="0.5">
      <c r="A16" s="3" t="s">
        <v>182</v>
      </c>
      <c r="B16" s="71" t="s">
        <v>183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f t="shared" si="0"/>
        <v>0</v>
      </c>
    </row>
    <row r="17" spans="1:14" x14ac:dyDescent="0.5">
      <c r="A17" s="3"/>
      <c r="B17" s="71" t="s">
        <v>184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f t="shared" si="0"/>
        <v>0</v>
      </c>
    </row>
    <row r="18" spans="1:14" x14ac:dyDescent="0.5">
      <c r="A18" s="3" t="s">
        <v>185</v>
      </c>
      <c r="B18" s="71" t="s">
        <v>55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f t="shared" si="0"/>
        <v>0</v>
      </c>
    </row>
    <row r="19" spans="1:14" x14ac:dyDescent="0.5">
      <c r="A19" s="3" t="s">
        <v>186</v>
      </c>
      <c r="B19" s="71" t="s">
        <v>187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f t="shared" si="0"/>
        <v>0</v>
      </c>
    </row>
    <row r="20" spans="1:14" x14ac:dyDescent="0.5">
      <c r="A20" s="45" t="s">
        <v>77</v>
      </c>
      <c r="B20" s="45" t="s">
        <v>77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12411400</v>
      </c>
      <c r="N20" s="5">
        <f t="shared" si="0"/>
        <v>12411400</v>
      </c>
    </row>
    <row r="21" spans="1:14" ht="24" thickBot="1" x14ac:dyDescent="0.55000000000000004">
      <c r="A21" s="142" t="s">
        <v>33</v>
      </c>
      <c r="B21" s="143"/>
      <c r="C21" s="73">
        <f>SUM(C10:C20)</f>
        <v>0</v>
      </c>
      <c r="D21" s="73">
        <f t="shared" ref="D21:M21" si="1">SUM(D10:D20)</f>
        <v>0</v>
      </c>
      <c r="E21" s="73">
        <f t="shared" si="1"/>
        <v>313105</v>
      </c>
      <c r="F21" s="73">
        <f t="shared" si="1"/>
        <v>0</v>
      </c>
      <c r="G21" s="73">
        <f t="shared" si="1"/>
        <v>0</v>
      </c>
      <c r="H21" s="73">
        <f t="shared" si="1"/>
        <v>0</v>
      </c>
      <c r="I21" s="73">
        <f t="shared" si="1"/>
        <v>78000</v>
      </c>
      <c r="J21" s="73">
        <f t="shared" si="1"/>
        <v>0</v>
      </c>
      <c r="K21" s="73">
        <f t="shared" si="1"/>
        <v>0</v>
      </c>
      <c r="L21" s="73">
        <f t="shared" si="1"/>
        <v>0</v>
      </c>
      <c r="M21" s="73">
        <f t="shared" si="1"/>
        <v>12411400</v>
      </c>
      <c r="N21" s="73">
        <f>SUM(N10:N20)</f>
        <v>12802505</v>
      </c>
    </row>
    <row r="22" spans="1:14" ht="24" thickTop="1" x14ac:dyDescent="0.5"/>
    <row r="24" spans="1:14" ht="24.75" x14ac:dyDescent="0.5">
      <c r="A24" s="140" t="s">
        <v>307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</row>
    <row r="25" spans="1:14" ht="24.75" x14ac:dyDescent="0.5">
      <c r="A25" s="140" t="s">
        <v>306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</row>
    <row r="26" spans="1:14" ht="24.75" x14ac:dyDescent="0.5">
      <c r="A26" s="140" t="s">
        <v>308</v>
      </c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</row>
    <row r="27" spans="1:14" ht="24.75" x14ac:dyDescent="0.5">
      <c r="A27" s="75"/>
      <c r="B27" s="75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</row>
  </sheetData>
  <mergeCells count="15">
    <mergeCell ref="N4:N8"/>
    <mergeCell ref="A21:B21"/>
    <mergeCell ref="A24:N24"/>
    <mergeCell ref="A26:N26"/>
    <mergeCell ref="A1:N1"/>
    <mergeCell ref="A2:N2"/>
    <mergeCell ref="A3:N3"/>
    <mergeCell ref="A4:A8"/>
    <mergeCell ref="B4:B8"/>
    <mergeCell ref="E4:E8"/>
    <mergeCell ref="F4:F8"/>
    <mergeCell ref="K4:K8"/>
    <mergeCell ref="L4:L8"/>
    <mergeCell ref="M4:M8"/>
    <mergeCell ref="A25:N25"/>
  </mergeCells>
  <pageMargins left="0.62541666666666662" right="0.25" top="0.75" bottom="0.75" header="0.3" footer="0.3"/>
  <pageSetup paperSize="9" scale="7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view="pageBreakPreview" topLeftCell="A19" zoomScale="80" zoomScaleNormal="80" zoomScaleSheetLayoutView="80" zoomScalePageLayoutView="50" workbookViewId="0">
      <selection activeCell="E29" sqref="E29"/>
    </sheetView>
  </sheetViews>
  <sheetFormatPr defaultRowHeight="23.25" x14ac:dyDescent="0.5"/>
  <cols>
    <col min="1" max="1" width="37.625" style="1" customWidth="1"/>
    <col min="2" max="2" width="16" style="11" customWidth="1"/>
    <col min="3" max="3" width="16.125" style="11" bestFit="1" customWidth="1"/>
    <col min="4" max="4" width="15.75" style="11" bestFit="1" customWidth="1"/>
    <col min="5" max="5" width="16.25" style="11" customWidth="1"/>
    <col min="6" max="6" width="14.25" style="1" customWidth="1"/>
    <col min="7" max="7" width="11.875" style="11" customWidth="1"/>
    <col min="8" max="8" width="10.875" style="11" customWidth="1"/>
    <col min="9" max="9" width="12" style="11" customWidth="1"/>
    <col min="10" max="10" width="10.875" style="11" customWidth="1"/>
    <col min="11" max="11" width="9" style="11"/>
    <col min="12" max="12" width="13.875" style="11" customWidth="1"/>
    <col min="13" max="13" width="10.625" style="11" customWidth="1"/>
    <col min="14" max="14" width="10.625" style="11" bestFit="1" customWidth="1"/>
    <col min="15" max="15" width="10.875" style="11" customWidth="1"/>
    <col min="16" max="16" width="11.875" style="11" customWidth="1"/>
    <col min="17" max="17" width="13" style="11" customWidth="1"/>
    <col min="18" max="18" width="13.125" style="11" customWidth="1"/>
    <col min="19" max="16384" width="9" style="1"/>
  </cols>
  <sheetData>
    <row r="1" spans="1:18" ht="29.25" x14ac:dyDescent="0.6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</row>
    <row r="2" spans="1:18" ht="29.25" x14ac:dyDescent="0.6">
      <c r="A2" s="149" t="s">
        <v>273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</row>
    <row r="3" spans="1:18" ht="29.25" x14ac:dyDescent="0.6">
      <c r="A3" s="149" t="s">
        <v>342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</row>
    <row r="4" spans="1:18" s="49" customFormat="1" x14ac:dyDescent="0.5">
      <c r="A4" s="136" t="s">
        <v>40</v>
      </c>
      <c r="B4" s="81"/>
      <c r="C4" s="81"/>
      <c r="D4" s="81"/>
      <c r="E4" s="81"/>
      <c r="F4" s="79"/>
      <c r="G4" s="68" t="s">
        <v>221</v>
      </c>
      <c r="H4" s="68" t="s">
        <v>223</v>
      </c>
      <c r="I4" s="136" t="s">
        <v>57</v>
      </c>
      <c r="J4" s="136" t="s">
        <v>275</v>
      </c>
      <c r="K4" s="68"/>
      <c r="L4" s="68"/>
      <c r="M4" s="68" t="s">
        <v>230</v>
      </c>
      <c r="N4" s="68" t="s">
        <v>233</v>
      </c>
      <c r="O4" s="136" t="s">
        <v>237</v>
      </c>
      <c r="P4" s="136" t="s">
        <v>238</v>
      </c>
      <c r="Q4" s="136" t="s">
        <v>77</v>
      </c>
      <c r="R4" s="136" t="s">
        <v>33</v>
      </c>
    </row>
    <row r="5" spans="1:18" s="49" customFormat="1" x14ac:dyDescent="0.5">
      <c r="A5" s="146"/>
      <c r="B5" s="106"/>
      <c r="C5" s="106"/>
      <c r="D5" s="106"/>
      <c r="E5" s="106"/>
      <c r="F5" s="107"/>
      <c r="G5" s="72" t="s">
        <v>39</v>
      </c>
      <c r="H5" s="72" t="s">
        <v>224</v>
      </c>
      <c r="I5" s="146"/>
      <c r="J5" s="146"/>
      <c r="K5" s="72"/>
      <c r="L5" s="72"/>
      <c r="M5" s="72" t="s">
        <v>224</v>
      </c>
      <c r="N5" s="72" t="s">
        <v>234</v>
      </c>
      <c r="O5" s="146"/>
      <c r="P5" s="146"/>
      <c r="Q5" s="146"/>
      <c r="R5" s="146"/>
    </row>
    <row r="6" spans="1:18" s="49" customFormat="1" x14ac:dyDescent="0.5">
      <c r="A6" s="146"/>
      <c r="B6" s="106" t="s">
        <v>171</v>
      </c>
      <c r="C6" s="106" t="s">
        <v>258</v>
      </c>
      <c r="D6" s="106" t="s">
        <v>259</v>
      </c>
      <c r="E6" s="106" t="s">
        <v>259</v>
      </c>
      <c r="F6" s="107" t="s">
        <v>33</v>
      </c>
      <c r="G6" s="72" t="s">
        <v>222</v>
      </c>
      <c r="H6" s="72" t="s">
        <v>225</v>
      </c>
      <c r="I6" s="146"/>
      <c r="J6" s="146"/>
      <c r="K6" s="72" t="s">
        <v>226</v>
      </c>
      <c r="L6" s="72" t="s">
        <v>228</v>
      </c>
      <c r="M6" s="72" t="s">
        <v>231</v>
      </c>
      <c r="N6" s="72" t="s">
        <v>235</v>
      </c>
      <c r="O6" s="146"/>
      <c r="P6" s="146"/>
      <c r="Q6" s="146"/>
      <c r="R6" s="146"/>
    </row>
    <row r="7" spans="1:18" s="49" customFormat="1" x14ac:dyDescent="0.5">
      <c r="A7" s="146"/>
      <c r="B7" s="106" t="s">
        <v>272</v>
      </c>
      <c r="C7" s="106"/>
      <c r="D7" s="106" t="s">
        <v>249</v>
      </c>
      <c r="E7" s="106" t="s">
        <v>281</v>
      </c>
      <c r="F7" s="107"/>
      <c r="G7" s="72"/>
      <c r="H7" s="72"/>
      <c r="I7" s="146"/>
      <c r="J7" s="146"/>
      <c r="K7" s="72" t="s">
        <v>227</v>
      </c>
      <c r="L7" s="72" t="s">
        <v>229</v>
      </c>
      <c r="M7" s="72" t="s">
        <v>232</v>
      </c>
      <c r="N7" s="72" t="s">
        <v>236</v>
      </c>
      <c r="O7" s="146"/>
      <c r="P7" s="146"/>
      <c r="Q7" s="146"/>
      <c r="R7" s="146"/>
    </row>
    <row r="8" spans="1:18" s="49" customFormat="1" x14ac:dyDescent="0.5">
      <c r="A8" s="147"/>
      <c r="B8" s="108"/>
      <c r="C8" s="108"/>
      <c r="D8" s="108"/>
      <c r="E8" s="108"/>
      <c r="F8" s="109"/>
      <c r="G8" s="69"/>
      <c r="H8" s="69"/>
      <c r="I8" s="147"/>
      <c r="J8" s="147"/>
      <c r="K8" s="69"/>
      <c r="L8" s="69"/>
      <c r="M8" s="69"/>
      <c r="N8" s="69" t="s">
        <v>210</v>
      </c>
      <c r="O8" s="147"/>
      <c r="P8" s="147"/>
      <c r="Q8" s="147"/>
      <c r="R8" s="147"/>
    </row>
    <row r="9" spans="1:18" ht="26.25" x14ac:dyDescent="0.5">
      <c r="A9" s="111" t="s">
        <v>240</v>
      </c>
      <c r="B9" s="103"/>
      <c r="C9" s="104"/>
      <c r="D9" s="104"/>
      <c r="E9" s="104"/>
      <c r="F9" s="105"/>
      <c r="G9" s="72"/>
      <c r="H9" s="72"/>
      <c r="I9" s="105"/>
      <c r="J9" s="105"/>
      <c r="K9" s="72"/>
      <c r="L9" s="72"/>
      <c r="M9" s="72"/>
      <c r="N9" s="72"/>
      <c r="O9" s="105"/>
      <c r="P9" s="105"/>
      <c r="Q9" s="105"/>
      <c r="R9" s="105"/>
    </row>
    <row r="10" spans="1:18" x14ac:dyDescent="0.5">
      <c r="A10" s="71" t="s">
        <v>179</v>
      </c>
      <c r="B10" s="118">
        <v>3594000</v>
      </c>
      <c r="C10" s="82">
        <v>808830</v>
      </c>
      <c r="D10" s="82">
        <v>0</v>
      </c>
      <c r="E10" s="82">
        <v>0</v>
      </c>
      <c r="F10" s="83">
        <f>SUM(C10:E10)</f>
        <v>808830</v>
      </c>
      <c r="G10" s="5">
        <v>808830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f>SUM(G10:Q10)</f>
        <v>808830</v>
      </c>
    </row>
    <row r="11" spans="1:18" x14ac:dyDescent="0.5">
      <c r="A11" s="71" t="s">
        <v>178</v>
      </c>
      <c r="B11" s="118">
        <f>8341218+200000+3381000</f>
        <v>11922218</v>
      </c>
      <c r="C11" s="82">
        <v>2141770</v>
      </c>
      <c r="D11" s="82">
        <v>0</v>
      </c>
      <c r="E11" s="82">
        <v>0</v>
      </c>
      <c r="F11" s="83">
        <f t="shared" ref="F11:F20" si="0">SUM(C11:E11)</f>
        <v>2141770</v>
      </c>
      <c r="G11" s="5">
        <v>1614550</v>
      </c>
      <c r="H11" s="5">
        <v>0</v>
      </c>
      <c r="I11" s="5">
        <v>159675</v>
      </c>
      <c r="J11" s="5">
        <v>0</v>
      </c>
      <c r="K11" s="5">
        <v>0</v>
      </c>
      <c r="L11" s="5">
        <v>367545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f>SUM(G11:Q11)</f>
        <v>2141770</v>
      </c>
    </row>
    <row r="12" spans="1:18" x14ac:dyDescent="0.5">
      <c r="A12" s="71" t="s">
        <v>89</v>
      </c>
      <c r="B12" s="118">
        <v>2344000</v>
      </c>
      <c r="C12" s="82">
        <v>80150</v>
      </c>
      <c r="D12" s="82">
        <v>0</v>
      </c>
      <c r="E12" s="82">
        <v>0</v>
      </c>
      <c r="F12" s="83">
        <f t="shared" si="0"/>
        <v>80150</v>
      </c>
      <c r="G12" s="5">
        <v>59750</v>
      </c>
      <c r="H12" s="5">
        <v>0</v>
      </c>
      <c r="I12" s="5">
        <v>0</v>
      </c>
      <c r="J12" s="5">
        <v>0</v>
      </c>
      <c r="K12" s="5">
        <v>0</v>
      </c>
      <c r="L12" s="5">
        <v>20400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f t="shared" ref="R12:R20" si="1">SUM(G12:Q12)</f>
        <v>80150</v>
      </c>
    </row>
    <row r="13" spans="1:18" x14ac:dyDescent="0.5">
      <c r="A13" s="71" t="s">
        <v>47</v>
      </c>
      <c r="B13" s="118">
        <v>6616600</v>
      </c>
      <c r="C13" s="82">
        <v>1093995.25</v>
      </c>
      <c r="D13" s="82">
        <v>0</v>
      </c>
      <c r="E13" s="82">
        <v>0</v>
      </c>
      <c r="F13" s="83">
        <f t="shared" si="0"/>
        <v>1093995.25</v>
      </c>
      <c r="G13" s="5">
        <v>268680</v>
      </c>
      <c r="H13" s="5">
        <v>43525</v>
      </c>
      <c r="I13" s="5">
        <v>399480</v>
      </c>
      <c r="J13" s="5">
        <v>0</v>
      </c>
      <c r="K13" s="5">
        <v>0</v>
      </c>
      <c r="L13" s="5">
        <v>96246.25</v>
      </c>
      <c r="M13" s="5">
        <v>0</v>
      </c>
      <c r="N13" s="5">
        <v>286064</v>
      </c>
      <c r="O13" s="5">
        <v>0</v>
      </c>
      <c r="P13" s="5">
        <v>0</v>
      </c>
      <c r="Q13" s="5">
        <v>0</v>
      </c>
      <c r="R13" s="5">
        <f t="shared" si="1"/>
        <v>1093995.25</v>
      </c>
    </row>
    <row r="14" spans="1:18" x14ac:dyDescent="0.5">
      <c r="A14" s="71" t="s">
        <v>60</v>
      </c>
      <c r="B14" s="118">
        <v>4265982</v>
      </c>
      <c r="C14" s="82">
        <v>0</v>
      </c>
      <c r="D14" s="82">
        <v>0</v>
      </c>
      <c r="E14" s="82">
        <v>0</v>
      </c>
      <c r="F14" s="83">
        <f t="shared" si="0"/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f t="shared" si="1"/>
        <v>0</v>
      </c>
    </row>
    <row r="15" spans="1:18" x14ac:dyDescent="0.5">
      <c r="A15" s="71" t="s">
        <v>181</v>
      </c>
      <c r="B15" s="118">
        <v>2720000</v>
      </c>
      <c r="C15" s="82">
        <v>564848.06000000006</v>
      </c>
      <c r="D15" s="82">
        <v>0</v>
      </c>
      <c r="E15" s="82">
        <v>0</v>
      </c>
      <c r="F15" s="83">
        <f t="shared" si="0"/>
        <v>564848.06000000006</v>
      </c>
      <c r="G15" s="5">
        <v>113611.45</v>
      </c>
      <c r="H15" s="5">
        <v>0</v>
      </c>
      <c r="I15" s="5">
        <v>2272.92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448963.69</v>
      </c>
      <c r="Q15" s="5">
        <v>0</v>
      </c>
      <c r="R15" s="5">
        <f t="shared" si="1"/>
        <v>564848.06000000006</v>
      </c>
    </row>
    <row r="16" spans="1:18" x14ac:dyDescent="0.5">
      <c r="A16" s="71" t="s">
        <v>183</v>
      </c>
      <c r="B16" s="118">
        <v>639500</v>
      </c>
      <c r="C16" s="82">
        <v>0</v>
      </c>
      <c r="D16" s="82">
        <v>0</v>
      </c>
      <c r="E16" s="82">
        <v>0</v>
      </c>
      <c r="F16" s="83">
        <f t="shared" si="0"/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f t="shared" si="1"/>
        <v>0</v>
      </c>
    </row>
    <row r="17" spans="1:18" x14ac:dyDescent="0.5">
      <c r="A17" s="71" t="s">
        <v>184</v>
      </c>
      <c r="B17" s="118">
        <v>5712000</v>
      </c>
      <c r="C17" s="82">
        <v>0</v>
      </c>
      <c r="D17" s="118">
        <v>41505.599999999999</v>
      </c>
      <c r="E17" s="118">
        <v>2124494.4</v>
      </c>
      <c r="F17" s="83">
        <f t="shared" si="0"/>
        <v>2166000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f>41505.6+2124494.4</f>
        <v>2166000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f t="shared" si="1"/>
        <v>2166000</v>
      </c>
    </row>
    <row r="18" spans="1:18" x14ac:dyDescent="0.5">
      <c r="A18" s="71" t="s">
        <v>55</v>
      </c>
      <c r="B18" s="118">
        <v>25000</v>
      </c>
      <c r="C18" s="82">
        <v>0</v>
      </c>
      <c r="D18" s="82">
        <v>0</v>
      </c>
      <c r="E18" s="82">
        <v>0</v>
      </c>
      <c r="F18" s="83">
        <f t="shared" si="0"/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f t="shared" si="1"/>
        <v>0</v>
      </c>
    </row>
    <row r="19" spans="1:18" x14ac:dyDescent="0.5">
      <c r="A19" s="71" t="s">
        <v>187</v>
      </c>
      <c r="B19" s="118">
        <v>2288700</v>
      </c>
      <c r="C19" s="82">
        <v>610000</v>
      </c>
      <c r="D19" s="82">
        <v>0</v>
      </c>
      <c r="E19" s="82">
        <v>0</v>
      </c>
      <c r="F19" s="83">
        <f t="shared" si="0"/>
        <v>610000</v>
      </c>
      <c r="G19" s="5">
        <v>0</v>
      </c>
      <c r="H19" s="5">
        <v>0</v>
      </c>
      <c r="I19" s="5">
        <v>513000</v>
      </c>
      <c r="J19" s="5">
        <v>0</v>
      </c>
      <c r="K19" s="5">
        <v>0</v>
      </c>
      <c r="L19" s="5">
        <v>0</v>
      </c>
      <c r="M19" s="5">
        <v>0</v>
      </c>
      <c r="N19" s="5">
        <v>97000</v>
      </c>
      <c r="O19" s="5">
        <v>0</v>
      </c>
      <c r="P19" s="5">
        <v>0</v>
      </c>
      <c r="Q19" s="5">
        <v>0</v>
      </c>
      <c r="R19" s="5">
        <f t="shared" si="1"/>
        <v>610000</v>
      </c>
    </row>
    <row r="20" spans="1:18" x14ac:dyDescent="0.5">
      <c r="A20" s="45" t="s">
        <v>77</v>
      </c>
      <c r="B20" s="119">
        <v>20872000</v>
      </c>
      <c r="C20" s="54">
        <v>6278788</v>
      </c>
      <c r="D20" s="54">
        <v>0</v>
      </c>
      <c r="E20" s="54">
        <v>0</v>
      </c>
      <c r="F20" s="83">
        <f t="shared" si="0"/>
        <v>6278788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6278788</v>
      </c>
      <c r="R20" s="5">
        <f t="shared" si="1"/>
        <v>6278788</v>
      </c>
    </row>
    <row r="21" spans="1:18" ht="24" thickBot="1" x14ac:dyDescent="0.55000000000000004">
      <c r="A21" s="91" t="s">
        <v>260</v>
      </c>
      <c r="B21" s="120">
        <f>SUM(B10:B20)</f>
        <v>61000000</v>
      </c>
      <c r="C21" s="120">
        <f t="shared" ref="C21:G21" si="2">SUM(C10:C20)</f>
        <v>11578381.310000001</v>
      </c>
      <c r="D21" s="120">
        <f t="shared" si="2"/>
        <v>41505.599999999999</v>
      </c>
      <c r="E21" s="120">
        <f t="shared" si="2"/>
        <v>2124494.4</v>
      </c>
      <c r="F21" s="121">
        <f t="shared" si="2"/>
        <v>13744381.310000001</v>
      </c>
      <c r="G21" s="122">
        <f t="shared" si="2"/>
        <v>2865421.45</v>
      </c>
      <c r="H21" s="122">
        <f t="shared" ref="H21:Q21" si="3">SUM(H10:H20)</f>
        <v>43525</v>
      </c>
      <c r="I21" s="122">
        <f t="shared" si="3"/>
        <v>1074427.92</v>
      </c>
      <c r="J21" s="122">
        <f t="shared" si="3"/>
        <v>0</v>
      </c>
      <c r="K21" s="122">
        <f t="shared" si="3"/>
        <v>0</v>
      </c>
      <c r="L21" s="122">
        <f t="shared" si="3"/>
        <v>2650191.25</v>
      </c>
      <c r="M21" s="122">
        <f t="shared" si="3"/>
        <v>0</v>
      </c>
      <c r="N21" s="122">
        <f t="shared" si="3"/>
        <v>383064</v>
      </c>
      <c r="O21" s="122">
        <f t="shared" si="3"/>
        <v>0</v>
      </c>
      <c r="P21" s="122">
        <f t="shared" si="3"/>
        <v>448963.69</v>
      </c>
      <c r="Q21" s="122">
        <f t="shared" si="3"/>
        <v>6278788</v>
      </c>
      <c r="R21" s="122">
        <f>SUM(R10:R20)</f>
        <v>13744381.310000001</v>
      </c>
    </row>
    <row r="22" spans="1:18" ht="27" thickTop="1" x14ac:dyDescent="0.55000000000000004">
      <c r="A22" s="110" t="s">
        <v>261</v>
      </c>
      <c r="B22" s="95"/>
      <c r="C22" s="86"/>
      <c r="D22" s="86"/>
      <c r="E22" s="84"/>
      <c r="F22" s="85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x14ac:dyDescent="0.5">
      <c r="A23" s="93" t="s">
        <v>262</v>
      </c>
      <c r="B23" s="96">
        <v>465000</v>
      </c>
      <c r="C23" s="88">
        <v>1655.42</v>
      </c>
      <c r="D23" s="88">
        <v>0</v>
      </c>
      <c r="E23" s="84"/>
      <c r="F23" s="85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 x14ac:dyDescent="0.5">
      <c r="A24" s="71" t="s">
        <v>270</v>
      </c>
      <c r="B24" s="82">
        <v>831000</v>
      </c>
      <c r="C24" s="87">
        <v>35677</v>
      </c>
      <c r="D24" s="87">
        <v>0</v>
      </c>
      <c r="E24" s="84"/>
      <c r="F24" s="85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x14ac:dyDescent="0.5">
      <c r="A25" s="71" t="s">
        <v>263</v>
      </c>
      <c r="B25" s="82">
        <v>800000</v>
      </c>
      <c r="C25" s="87">
        <v>69401</v>
      </c>
      <c r="D25" s="87">
        <v>0</v>
      </c>
      <c r="E25" s="84"/>
      <c r="F25" s="85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x14ac:dyDescent="0.5">
      <c r="A26" s="71" t="s">
        <v>264</v>
      </c>
      <c r="B26" s="82">
        <v>55000</v>
      </c>
      <c r="C26" s="87">
        <v>6</v>
      </c>
      <c r="D26" s="87">
        <v>0</v>
      </c>
      <c r="E26" s="84"/>
      <c r="F26" s="85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 x14ac:dyDescent="0.5">
      <c r="A27" s="71" t="s">
        <v>282</v>
      </c>
      <c r="B27" s="82">
        <v>5000</v>
      </c>
      <c r="C27" s="87">
        <v>0</v>
      </c>
      <c r="D27" s="87"/>
      <c r="E27" s="84"/>
      <c r="F27" s="85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x14ac:dyDescent="0.5">
      <c r="A28" s="71" t="s">
        <v>271</v>
      </c>
      <c r="B28" s="82">
        <v>200000</v>
      </c>
      <c r="C28" s="87">
        <v>10366.219999999999</v>
      </c>
      <c r="D28" s="87">
        <v>0</v>
      </c>
      <c r="E28" s="84"/>
      <c r="F28" s="85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x14ac:dyDescent="0.5">
      <c r="A29" s="71" t="s">
        <v>265</v>
      </c>
      <c r="B29" s="82">
        <v>27844000</v>
      </c>
      <c r="C29" s="87">
        <v>3967011.72</v>
      </c>
      <c r="D29" s="87">
        <v>0</v>
      </c>
      <c r="E29" s="84"/>
      <c r="F29" s="85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 x14ac:dyDescent="0.5">
      <c r="A30" s="71" t="s">
        <v>266</v>
      </c>
      <c r="B30" s="82">
        <v>30800000</v>
      </c>
      <c r="C30" s="87">
        <v>17799406</v>
      </c>
      <c r="D30" s="87">
        <v>0</v>
      </c>
      <c r="E30" s="84"/>
      <c r="F30" s="85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8" x14ac:dyDescent="0.5">
      <c r="A31" s="92" t="s">
        <v>267</v>
      </c>
      <c r="B31" s="97">
        <v>0</v>
      </c>
      <c r="C31" s="90">
        <v>0</v>
      </c>
      <c r="D31" s="90">
        <v>0</v>
      </c>
      <c r="E31" s="84"/>
      <c r="F31" s="85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 ht="24" thickBot="1" x14ac:dyDescent="0.55000000000000004">
      <c r="A32" s="94" t="s">
        <v>268</v>
      </c>
      <c r="B32" s="123">
        <f>SUM(B23:B31)</f>
        <v>61000000</v>
      </c>
      <c r="C32" s="124">
        <f>SUM(C23:C31)</f>
        <v>21883523.359999999</v>
      </c>
      <c r="D32" s="88">
        <f>SUM(D23:D31)</f>
        <v>0</v>
      </c>
      <c r="E32" s="84"/>
      <c r="F32" s="85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8" ht="24.75" thickTop="1" thickBot="1" x14ac:dyDescent="0.55000000000000004">
      <c r="A33" s="62" t="s">
        <v>269</v>
      </c>
      <c r="B33" s="150" t="s">
        <v>343</v>
      </c>
      <c r="C33" s="125">
        <f>C32-C21</f>
        <v>10305142.049999999</v>
      </c>
      <c r="D33" s="89">
        <v>0</v>
      </c>
    </row>
    <row r="34" spans="1:18" ht="24" thickTop="1" x14ac:dyDescent="0.5">
      <c r="A34" s="62"/>
      <c r="B34" s="102"/>
      <c r="C34" s="7"/>
      <c r="D34" s="7"/>
    </row>
    <row r="35" spans="1:18" s="101" customFormat="1" ht="29.25" x14ac:dyDescent="0.6">
      <c r="A35" s="98"/>
      <c r="B35" s="99"/>
      <c r="C35" s="100"/>
      <c r="D35" s="100"/>
      <c r="E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</row>
    <row r="36" spans="1:18" s="101" customFormat="1" ht="29.25" x14ac:dyDescent="0.6">
      <c r="A36" s="148" t="s">
        <v>332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</row>
    <row r="37" spans="1:18" s="101" customFormat="1" ht="29.25" x14ac:dyDescent="0.6">
      <c r="A37" s="148" t="s">
        <v>309</v>
      </c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</row>
    <row r="38" spans="1:18" s="101" customFormat="1" ht="29.25" x14ac:dyDescent="0.6">
      <c r="A38" s="148" t="s">
        <v>310</v>
      </c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</row>
    <row r="39" spans="1:18" s="101" customFormat="1" ht="29.25" x14ac:dyDescent="0.6">
      <c r="A39" s="148"/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</row>
    <row r="40" spans="1:18" ht="24.75" x14ac:dyDescent="0.5">
      <c r="A40" s="75"/>
      <c r="B40" s="76"/>
      <c r="C40" s="76"/>
      <c r="D40" s="76"/>
      <c r="E40" s="76"/>
      <c r="F40" s="75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</row>
  </sheetData>
  <mergeCells count="14">
    <mergeCell ref="R4:R8"/>
    <mergeCell ref="A38:R38"/>
    <mergeCell ref="A39:R39"/>
    <mergeCell ref="A36:R36"/>
    <mergeCell ref="A1:R1"/>
    <mergeCell ref="A2:R2"/>
    <mergeCell ref="A3:R3"/>
    <mergeCell ref="A4:A8"/>
    <mergeCell ref="I4:I8"/>
    <mergeCell ref="J4:J8"/>
    <mergeCell ref="O4:O8"/>
    <mergeCell ref="P4:P8"/>
    <mergeCell ref="Q4:Q8"/>
    <mergeCell ref="A37:R37"/>
  </mergeCells>
  <pageMargins left="0.62541666666666662" right="0.25" top="0.75" bottom="0.75" header="0.3" footer="0.3"/>
  <pageSetup paperSize="9" scale="4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view="pageBreakPreview" zoomScale="70" zoomScaleNormal="80" zoomScaleSheetLayoutView="70" zoomScalePageLayoutView="50" workbookViewId="0">
      <selection activeCell="E12" sqref="E12"/>
    </sheetView>
  </sheetViews>
  <sheetFormatPr defaultRowHeight="23.25" x14ac:dyDescent="0.5"/>
  <cols>
    <col min="1" max="1" width="10.875" style="1" customWidth="1"/>
    <col min="2" max="2" width="18" style="1" customWidth="1"/>
    <col min="3" max="3" width="11.875" style="11" customWidth="1"/>
    <col min="4" max="4" width="10.25" style="11" bestFit="1" customWidth="1"/>
    <col min="5" max="5" width="11.375" style="11" bestFit="1" customWidth="1"/>
    <col min="6" max="6" width="10.25" style="11" bestFit="1" customWidth="1"/>
    <col min="7" max="7" width="9" style="11"/>
    <col min="8" max="8" width="13.875" style="11" customWidth="1"/>
    <col min="9" max="9" width="10.125" style="11" bestFit="1" customWidth="1"/>
    <col min="10" max="10" width="10.625" style="11" bestFit="1" customWidth="1"/>
    <col min="11" max="11" width="10.125" style="11" bestFit="1" customWidth="1"/>
    <col min="12" max="12" width="10.75" style="11" customWidth="1"/>
    <col min="13" max="13" width="9.625" style="11" customWidth="1"/>
    <col min="14" max="14" width="13.125" style="11" customWidth="1"/>
    <col min="15" max="16384" width="9" style="1"/>
  </cols>
  <sheetData>
    <row r="1" spans="1:14" x14ac:dyDescent="0.5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4" x14ac:dyDescent="0.5">
      <c r="A2" s="128" t="s">
        <v>280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x14ac:dyDescent="0.5">
      <c r="A3" s="128" t="s">
        <v>338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</row>
    <row r="4" spans="1:14" x14ac:dyDescent="0.5">
      <c r="A4" s="136" t="s">
        <v>170</v>
      </c>
      <c r="B4" s="136" t="s">
        <v>40</v>
      </c>
      <c r="C4" s="68" t="s">
        <v>221</v>
      </c>
      <c r="D4" s="68" t="s">
        <v>223</v>
      </c>
      <c r="E4" s="136" t="s">
        <v>57</v>
      </c>
      <c r="F4" s="136" t="s">
        <v>275</v>
      </c>
      <c r="G4" s="68"/>
      <c r="H4" s="68"/>
      <c r="I4" s="68" t="s">
        <v>230</v>
      </c>
      <c r="J4" s="68" t="s">
        <v>233</v>
      </c>
      <c r="K4" s="136" t="s">
        <v>237</v>
      </c>
      <c r="L4" s="136" t="s">
        <v>238</v>
      </c>
      <c r="M4" s="136" t="s">
        <v>77</v>
      </c>
      <c r="N4" s="136" t="s">
        <v>33</v>
      </c>
    </row>
    <row r="5" spans="1:14" x14ac:dyDescent="0.5">
      <c r="A5" s="145"/>
      <c r="B5" s="145"/>
      <c r="C5" s="72" t="s">
        <v>39</v>
      </c>
      <c r="D5" s="72" t="s">
        <v>224</v>
      </c>
      <c r="E5" s="145"/>
      <c r="F5" s="145"/>
      <c r="G5" s="72"/>
      <c r="H5" s="72"/>
      <c r="I5" s="72" t="s">
        <v>224</v>
      </c>
      <c r="J5" s="72" t="s">
        <v>234</v>
      </c>
      <c r="K5" s="145"/>
      <c r="L5" s="145"/>
      <c r="M5" s="145"/>
      <c r="N5" s="145"/>
    </row>
    <row r="6" spans="1:14" x14ac:dyDescent="0.5">
      <c r="A6" s="145"/>
      <c r="B6" s="145"/>
      <c r="C6" s="72" t="s">
        <v>222</v>
      </c>
      <c r="D6" s="72" t="s">
        <v>225</v>
      </c>
      <c r="E6" s="145"/>
      <c r="F6" s="145"/>
      <c r="G6" s="72" t="s">
        <v>226</v>
      </c>
      <c r="H6" s="72" t="s">
        <v>228</v>
      </c>
      <c r="I6" s="72" t="s">
        <v>231</v>
      </c>
      <c r="J6" s="72" t="s">
        <v>235</v>
      </c>
      <c r="K6" s="145"/>
      <c r="L6" s="145"/>
      <c r="M6" s="145"/>
      <c r="N6" s="145"/>
    </row>
    <row r="7" spans="1:14" x14ac:dyDescent="0.5">
      <c r="A7" s="145"/>
      <c r="B7" s="145"/>
      <c r="C7" s="72"/>
      <c r="D7" s="72"/>
      <c r="E7" s="145"/>
      <c r="F7" s="145"/>
      <c r="G7" s="72" t="s">
        <v>227</v>
      </c>
      <c r="H7" s="72" t="s">
        <v>229</v>
      </c>
      <c r="I7" s="72" t="s">
        <v>232</v>
      </c>
      <c r="J7" s="72" t="s">
        <v>236</v>
      </c>
      <c r="K7" s="145"/>
      <c r="L7" s="145"/>
      <c r="M7" s="145"/>
      <c r="N7" s="145"/>
    </row>
    <row r="8" spans="1:14" x14ac:dyDescent="0.5">
      <c r="A8" s="137"/>
      <c r="B8" s="137"/>
      <c r="C8" s="69"/>
      <c r="D8" s="69"/>
      <c r="E8" s="137"/>
      <c r="F8" s="137"/>
      <c r="G8" s="69"/>
      <c r="H8" s="69"/>
      <c r="I8" s="69"/>
      <c r="J8" s="69" t="s">
        <v>210</v>
      </c>
      <c r="K8" s="137"/>
      <c r="L8" s="137"/>
      <c r="M8" s="137"/>
      <c r="N8" s="137"/>
    </row>
    <row r="9" spans="1:14" x14ac:dyDescent="0.5">
      <c r="A9" s="77" t="s">
        <v>240</v>
      </c>
      <c r="B9" s="112"/>
      <c r="C9" s="72"/>
      <c r="D9" s="72"/>
      <c r="E9" s="112"/>
      <c r="F9" s="112"/>
      <c r="G9" s="72"/>
      <c r="H9" s="72"/>
      <c r="I9" s="72"/>
      <c r="J9" s="72"/>
      <c r="K9" s="112"/>
      <c r="L9" s="112"/>
      <c r="M9" s="112"/>
      <c r="N9" s="112"/>
    </row>
    <row r="10" spans="1:14" x14ac:dyDescent="0.5">
      <c r="A10" s="71" t="s">
        <v>177</v>
      </c>
      <c r="B10" s="71" t="s">
        <v>179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f>SUM(C10:M10)</f>
        <v>0</v>
      </c>
    </row>
    <row r="11" spans="1:14" x14ac:dyDescent="0.5">
      <c r="A11" s="3"/>
      <c r="B11" s="71" t="s">
        <v>178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f>SUM(C11:M11)</f>
        <v>0</v>
      </c>
    </row>
    <row r="12" spans="1:14" x14ac:dyDescent="0.5">
      <c r="A12" s="3" t="s">
        <v>180</v>
      </c>
      <c r="B12" s="71" t="s">
        <v>89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f t="shared" ref="N12:N20" si="0">SUM(C12:M12)</f>
        <v>0</v>
      </c>
    </row>
    <row r="13" spans="1:14" x14ac:dyDescent="0.5">
      <c r="A13" s="3"/>
      <c r="B13" s="71" t="s">
        <v>47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f t="shared" si="0"/>
        <v>0</v>
      </c>
    </row>
    <row r="14" spans="1:14" x14ac:dyDescent="0.5">
      <c r="A14" s="3"/>
      <c r="B14" s="71" t="s">
        <v>60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f t="shared" si="0"/>
        <v>0</v>
      </c>
    </row>
    <row r="15" spans="1:14" x14ac:dyDescent="0.5">
      <c r="A15" s="3"/>
      <c r="B15" s="71" t="s">
        <v>181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f t="shared" si="0"/>
        <v>0</v>
      </c>
    </row>
    <row r="16" spans="1:14" x14ac:dyDescent="0.5">
      <c r="A16" s="3" t="s">
        <v>182</v>
      </c>
      <c r="B16" s="71" t="s">
        <v>183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f t="shared" si="0"/>
        <v>0</v>
      </c>
    </row>
    <row r="17" spans="1:14" x14ac:dyDescent="0.5">
      <c r="A17" s="3"/>
      <c r="B17" s="71" t="s">
        <v>184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2124494.4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f t="shared" si="0"/>
        <v>2124494.4</v>
      </c>
    </row>
    <row r="18" spans="1:14" x14ac:dyDescent="0.5">
      <c r="A18" s="3" t="s">
        <v>185</v>
      </c>
      <c r="B18" s="71" t="s">
        <v>55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f t="shared" si="0"/>
        <v>0</v>
      </c>
    </row>
    <row r="19" spans="1:14" x14ac:dyDescent="0.5">
      <c r="A19" s="3" t="s">
        <v>186</v>
      </c>
      <c r="B19" s="71" t="s">
        <v>187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f t="shared" si="0"/>
        <v>0</v>
      </c>
    </row>
    <row r="20" spans="1:14" x14ac:dyDescent="0.5">
      <c r="A20" s="45" t="s">
        <v>77</v>
      </c>
      <c r="B20" s="45" t="s">
        <v>77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">
        <f t="shared" si="0"/>
        <v>0</v>
      </c>
    </row>
    <row r="21" spans="1:14" ht="24" thickBot="1" x14ac:dyDescent="0.55000000000000004">
      <c r="A21" s="142" t="s">
        <v>33</v>
      </c>
      <c r="B21" s="143"/>
      <c r="C21" s="73">
        <f>SUM(C10:C20)</f>
        <v>0</v>
      </c>
      <c r="D21" s="73">
        <f t="shared" ref="D21:M21" si="1">SUM(D10:D20)</f>
        <v>0</v>
      </c>
      <c r="E21" s="73">
        <f t="shared" si="1"/>
        <v>0</v>
      </c>
      <c r="F21" s="73">
        <f t="shared" si="1"/>
        <v>0</v>
      </c>
      <c r="G21" s="73">
        <f t="shared" si="1"/>
        <v>0</v>
      </c>
      <c r="H21" s="73">
        <f t="shared" si="1"/>
        <v>2124494.4</v>
      </c>
      <c r="I21" s="73">
        <f t="shared" si="1"/>
        <v>0</v>
      </c>
      <c r="J21" s="73">
        <f t="shared" si="1"/>
        <v>0</v>
      </c>
      <c r="K21" s="73">
        <f t="shared" si="1"/>
        <v>0</v>
      </c>
      <c r="L21" s="73">
        <f t="shared" si="1"/>
        <v>0</v>
      </c>
      <c r="M21" s="73">
        <f t="shared" si="1"/>
        <v>0</v>
      </c>
      <c r="N21" s="73">
        <f>SUM(N10:N20)</f>
        <v>2124494.4</v>
      </c>
    </row>
    <row r="22" spans="1:14" ht="24" thickTop="1" x14ac:dyDescent="0.5"/>
    <row r="24" spans="1:14" ht="24.75" x14ac:dyDescent="0.5">
      <c r="A24" s="140" t="s">
        <v>330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</row>
    <row r="25" spans="1:14" ht="24.75" x14ac:dyDescent="0.5">
      <c r="A25" s="140" t="s">
        <v>306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</row>
    <row r="26" spans="1:14" ht="24.75" x14ac:dyDescent="0.5">
      <c r="A26" s="140" t="s">
        <v>308</v>
      </c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</row>
    <row r="27" spans="1:14" ht="24.75" x14ac:dyDescent="0.5">
      <c r="A27" s="75"/>
      <c r="B27" s="75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</row>
  </sheetData>
  <mergeCells count="15">
    <mergeCell ref="N4:N8"/>
    <mergeCell ref="A21:B21"/>
    <mergeCell ref="A24:N24"/>
    <mergeCell ref="A26:N26"/>
    <mergeCell ref="A1:N1"/>
    <mergeCell ref="A2:N2"/>
    <mergeCell ref="A3:N3"/>
    <mergeCell ref="A4:A8"/>
    <mergeCell ref="B4:B8"/>
    <mergeCell ref="E4:E8"/>
    <mergeCell ref="F4:F8"/>
    <mergeCell ref="K4:K8"/>
    <mergeCell ref="L4:L8"/>
    <mergeCell ref="M4:M8"/>
    <mergeCell ref="A25:N25"/>
  </mergeCells>
  <pageMargins left="0.62541666666666662" right="0.25" top="0.75" bottom="0.75" header="0.3" footer="0.3"/>
  <pageSetup paperSize="9" scale="7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6" sqref="J16"/>
    </sheetView>
  </sheetViews>
  <sheetFormatPr defaultRowHeight="14.25" x14ac:dyDescent="0.2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view="pageBreakPreview" topLeftCell="A2" zoomScale="60" zoomScaleNormal="100" workbookViewId="0">
      <selection activeCell="F13" sqref="F13"/>
    </sheetView>
  </sheetViews>
  <sheetFormatPr defaultRowHeight="23.25" x14ac:dyDescent="0.5"/>
  <cols>
    <col min="1" max="1" width="9" style="1"/>
    <col min="2" max="2" width="48.25" style="1" customWidth="1"/>
    <col min="3" max="3" width="29.75" style="1" customWidth="1"/>
    <col min="4" max="16384" width="9" style="1"/>
  </cols>
  <sheetData>
    <row r="1" spans="1:5" ht="26.25" x14ac:dyDescent="0.55000000000000004">
      <c r="A1" s="129" t="s">
        <v>0</v>
      </c>
      <c r="B1" s="129"/>
      <c r="C1" s="129"/>
    </row>
    <row r="2" spans="1:5" ht="26.25" x14ac:dyDescent="0.55000000000000004">
      <c r="A2" s="129" t="s">
        <v>10</v>
      </c>
      <c r="B2" s="129"/>
      <c r="C2" s="129"/>
    </row>
    <row r="3" spans="1:5" ht="26.25" x14ac:dyDescent="0.55000000000000004">
      <c r="A3" s="129" t="s">
        <v>11</v>
      </c>
      <c r="B3" s="129"/>
      <c r="C3" s="129"/>
    </row>
    <row r="4" spans="1:5" ht="26.25" x14ac:dyDescent="0.55000000000000004">
      <c r="A4" s="8" t="s">
        <v>12</v>
      </c>
      <c r="B4" s="8"/>
    </row>
    <row r="5" spans="1:5" x14ac:dyDescent="0.5">
      <c r="B5" s="4" t="s">
        <v>14</v>
      </c>
      <c r="C5" s="6">
        <v>23911286.850000001</v>
      </c>
      <c r="D5" s="4"/>
      <c r="E5" s="4"/>
    </row>
    <row r="6" spans="1:5" x14ac:dyDescent="0.5">
      <c r="B6" s="4" t="s">
        <v>16</v>
      </c>
      <c r="C6" s="7">
        <v>125720.73</v>
      </c>
      <c r="D6" s="4"/>
      <c r="E6" s="4"/>
    </row>
    <row r="7" spans="1:5" x14ac:dyDescent="0.5">
      <c r="B7" s="4" t="s">
        <v>17</v>
      </c>
      <c r="C7" s="7">
        <v>1254987.3600000001</v>
      </c>
      <c r="D7" s="4"/>
      <c r="E7" s="4"/>
    </row>
    <row r="8" spans="1:5" x14ac:dyDescent="0.5">
      <c r="B8" s="4" t="s">
        <v>18</v>
      </c>
      <c r="C8" s="7">
        <v>25827.85</v>
      </c>
      <c r="D8" s="4"/>
      <c r="E8" s="4"/>
    </row>
    <row r="9" spans="1:5" x14ac:dyDescent="0.5">
      <c r="B9" s="4" t="s">
        <v>15</v>
      </c>
      <c r="C9" s="7">
        <v>528530.39</v>
      </c>
      <c r="D9" s="4"/>
      <c r="E9" s="4"/>
    </row>
    <row r="10" spans="1:5" x14ac:dyDescent="0.5">
      <c r="B10" s="4" t="s">
        <v>19</v>
      </c>
      <c r="C10" s="7">
        <v>729006.34</v>
      </c>
      <c r="D10" s="4"/>
      <c r="E10" s="4"/>
    </row>
    <row r="11" spans="1:5" x14ac:dyDescent="0.5">
      <c r="B11" s="4" t="s">
        <v>20</v>
      </c>
      <c r="C11" s="7">
        <v>11578235.119999999</v>
      </c>
      <c r="D11" s="4"/>
      <c r="E11" s="4"/>
    </row>
    <row r="13" spans="1:5" ht="24" thickBot="1" x14ac:dyDescent="0.55000000000000004">
      <c r="B13" s="2" t="s">
        <v>13</v>
      </c>
      <c r="C13" s="10">
        <f>SUM(C5:C12)</f>
        <v>38153594.640000001</v>
      </c>
    </row>
    <row r="14" spans="1:5" ht="24" thickTop="1" x14ac:dyDescent="0.5"/>
    <row r="16" spans="1:5" x14ac:dyDescent="0.5">
      <c r="A16" s="126" t="s">
        <v>25</v>
      </c>
      <c r="B16" s="126"/>
      <c r="C16" s="126"/>
    </row>
    <row r="17" spans="1:3" x14ac:dyDescent="0.5">
      <c r="A17" s="126" t="s">
        <v>24</v>
      </c>
      <c r="B17" s="126"/>
      <c r="C17" s="126"/>
    </row>
  </sheetData>
  <mergeCells count="5">
    <mergeCell ref="A1:C1"/>
    <mergeCell ref="A2:C2"/>
    <mergeCell ref="A3:C3"/>
    <mergeCell ref="A16:C16"/>
    <mergeCell ref="A17:C17"/>
  </mergeCells>
  <pageMargins left="0.71875" right="0.25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E12" sqref="E12"/>
    </sheetView>
  </sheetViews>
  <sheetFormatPr defaultRowHeight="23.25" x14ac:dyDescent="0.5"/>
  <cols>
    <col min="1" max="1" width="9" style="1"/>
    <col min="2" max="2" width="48.25" style="1" customWidth="1"/>
    <col min="3" max="3" width="29.75" style="11" customWidth="1"/>
    <col min="4" max="16384" width="9" style="1"/>
  </cols>
  <sheetData>
    <row r="1" spans="1:5" ht="26.25" x14ac:dyDescent="0.55000000000000004">
      <c r="A1" s="129" t="s">
        <v>0</v>
      </c>
      <c r="B1" s="129"/>
      <c r="C1" s="129"/>
    </row>
    <row r="2" spans="1:5" ht="26.25" x14ac:dyDescent="0.55000000000000004">
      <c r="A2" s="129" t="s">
        <v>10</v>
      </c>
      <c r="B2" s="129"/>
      <c r="C2" s="129"/>
    </row>
    <row r="3" spans="1:5" ht="26.25" x14ac:dyDescent="0.55000000000000004">
      <c r="A3" s="129" t="s">
        <v>11</v>
      </c>
      <c r="B3" s="129"/>
      <c r="C3" s="129"/>
    </row>
    <row r="4" spans="1:5" ht="26.25" x14ac:dyDescent="0.55000000000000004">
      <c r="A4" s="8" t="s">
        <v>21</v>
      </c>
      <c r="B4" s="8"/>
      <c r="C4" s="12"/>
      <c r="E4" s="4"/>
    </row>
    <row r="5" spans="1:5" x14ac:dyDescent="0.5">
      <c r="B5" s="4" t="s">
        <v>22</v>
      </c>
      <c r="C5" s="7">
        <v>844000</v>
      </c>
      <c r="D5" s="6"/>
      <c r="E5" s="4"/>
    </row>
    <row r="6" spans="1:5" x14ac:dyDescent="0.5">
      <c r="B6" s="4" t="s">
        <v>23</v>
      </c>
      <c r="C6" s="7"/>
      <c r="D6" s="7"/>
      <c r="E6" s="4"/>
    </row>
    <row r="7" spans="1:5" x14ac:dyDescent="0.5">
      <c r="B7" s="4"/>
      <c r="C7" s="7"/>
      <c r="D7" s="4"/>
      <c r="E7" s="4"/>
    </row>
    <row r="8" spans="1:5" x14ac:dyDescent="0.5">
      <c r="B8" s="4"/>
      <c r="C8" s="7"/>
      <c r="D8" s="4"/>
      <c r="E8" s="4"/>
    </row>
    <row r="9" spans="1:5" x14ac:dyDescent="0.5">
      <c r="B9" s="4"/>
      <c r="C9" s="7"/>
      <c r="D9" s="4"/>
      <c r="E9" s="4"/>
    </row>
    <row r="10" spans="1:5" x14ac:dyDescent="0.5">
      <c r="B10" s="4"/>
      <c r="C10" s="7"/>
      <c r="D10" s="4"/>
      <c r="E10" s="4"/>
    </row>
    <row r="12" spans="1:5" ht="24" thickBot="1" x14ac:dyDescent="0.55000000000000004">
      <c r="B12" s="2" t="s">
        <v>26</v>
      </c>
      <c r="C12" s="13">
        <f>SUM(C4:C11)</f>
        <v>844000</v>
      </c>
    </row>
    <row r="13" spans="1:5" ht="24" thickTop="1" x14ac:dyDescent="0.5"/>
    <row r="15" spans="1:5" x14ac:dyDescent="0.5">
      <c r="A15" s="126" t="s">
        <v>25</v>
      </c>
      <c r="B15" s="126"/>
      <c r="C15" s="126"/>
    </row>
    <row r="16" spans="1:5" x14ac:dyDescent="0.5">
      <c r="A16" s="126" t="s">
        <v>24</v>
      </c>
      <c r="B16" s="126"/>
      <c r="C16" s="126"/>
    </row>
  </sheetData>
  <mergeCells count="5">
    <mergeCell ref="A1:C1"/>
    <mergeCell ref="A2:C2"/>
    <mergeCell ref="A3:C3"/>
    <mergeCell ref="A15:C15"/>
    <mergeCell ref="A16:C16"/>
  </mergeCells>
  <pageMargins left="0.7187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>
      <selection activeCell="C29" sqref="C29"/>
    </sheetView>
  </sheetViews>
  <sheetFormatPr defaultRowHeight="23.25" x14ac:dyDescent="0.5"/>
  <cols>
    <col min="1" max="1" width="21.75" style="1" customWidth="1"/>
    <col min="2" max="2" width="15.75" style="2" customWidth="1"/>
    <col min="3" max="3" width="16.125" style="14" customWidth="1"/>
    <col min="4" max="4" width="27.625" style="11" customWidth="1"/>
    <col min="5" max="16384" width="9" style="1"/>
  </cols>
  <sheetData>
    <row r="1" spans="1:4" ht="26.25" x14ac:dyDescent="0.55000000000000004">
      <c r="A1" s="129" t="s">
        <v>0</v>
      </c>
      <c r="B1" s="129"/>
      <c r="C1" s="129"/>
      <c r="D1" s="129"/>
    </row>
    <row r="2" spans="1:4" ht="26.25" x14ac:dyDescent="0.55000000000000004">
      <c r="A2" s="129" t="s">
        <v>10</v>
      </c>
      <c r="B2" s="129"/>
      <c r="C2" s="129"/>
      <c r="D2" s="129"/>
    </row>
    <row r="3" spans="1:4" ht="26.25" x14ac:dyDescent="0.55000000000000004">
      <c r="A3" s="129" t="s">
        <v>34</v>
      </c>
      <c r="B3" s="129"/>
      <c r="C3" s="129"/>
      <c r="D3" s="129"/>
    </row>
    <row r="4" spans="1:4" ht="26.25" x14ac:dyDescent="0.55000000000000004">
      <c r="A4" s="8" t="s">
        <v>27</v>
      </c>
      <c r="B4" s="9"/>
      <c r="C4" s="15"/>
      <c r="D4" s="12"/>
    </row>
    <row r="5" spans="1:4" ht="26.25" x14ac:dyDescent="0.55000000000000004">
      <c r="A5" s="8"/>
      <c r="B5" s="9"/>
      <c r="C5" s="15"/>
      <c r="D5" s="12"/>
    </row>
    <row r="6" spans="1:4" s="2" customFormat="1" x14ac:dyDescent="0.5">
      <c r="A6" s="19" t="s">
        <v>28</v>
      </c>
      <c r="B6" s="19" t="s">
        <v>29</v>
      </c>
      <c r="C6" s="20" t="s">
        <v>30</v>
      </c>
      <c r="D6" s="21" t="s">
        <v>31</v>
      </c>
    </row>
    <row r="7" spans="1:4" x14ac:dyDescent="0.5">
      <c r="A7" s="22" t="s">
        <v>32</v>
      </c>
      <c r="B7" s="22">
        <v>2545</v>
      </c>
      <c r="C7" s="24">
        <v>32</v>
      </c>
      <c r="D7" s="16">
        <v>774</v>
      </c>
    </row>
    <row r="8" spans="1:4" x14ac:dyDescent="0.5">
      <c r="A8" s="17"/>
      <c r="B8" s="23">
        <v>2546</v>
      </c>
      <c r="C8" s="25">
        <v>53</v>
      </c>
      <c r="D8" s="18">
        <v>1213</v>
      </c>
    </row>
    <row r="9" spans="1:4" x14ac:dyDescent="0.5">
      <c r="A9" s="17"/>
      <c r="B9" s="23">
        <v>2547</v>
      </c>
      <c r="C9" s="25">
        <v>67</v>
      </c>
      <c r="D9" s="18">
        <v>1841</v>
      </c>
    </row>
    <row r="10" spans="1:4" x14ac:dyDescent="0.5">
      <c r="A10" s="17"/>
      <c r="B10" s="23">
        <v>2548</v>
      </c>
      <c r="C10" s="25">
        <v>83</v>
      </c>
      <c r="D10" s="18">
        <v>2326</v>
      </c>
    </row>
    <row r="11" spans="1:4" x14ac:dyDescent="0.5">
      <c r="A11" s="17"/>
      <c r="B11" s="23">
        <v>2549</v>
      </c>
      <c r="C11" s="25">
        <v>23</v>
      </c>
      <c r="D11" s="18">
        <v>573</v>
      </c>
    </row>
    <row r="12" spans="1:4" x14ac:dyDescent="0.5">
      <c r="A12" s="17"/>
      <c r="B12" s="23">
        <v>2550</v>
      </c>
      <c r="C12" s="25">
        <v>41</v>
      </c>
      <c r="D12" s="18">
        <v>1385</v>
      </c>
    </row>
    <row r="13" spans="1:4" x14ac:dyDescent="0.5">
      <c r="A13" s="17"/>
      <c r="B13" s="23">
        <v>2551</v>
      </c>
      <c r="C13" s="25">
        <v>67</v>
      </c>
      <c r="D13" s="18">
        <v>2249</v>
      </c>
    </row>
    <row r="14" spans="1:4" x14ac:dyDescent="0.5">
      <c r="A14" s="17"/>
      <c r="B14" s="23">
        <v>2552</v>
      </c>
      <c r="C14" s="25">
        <v>124</v>
      </c>
      <c r="D14" s="18">
        <v>4528</v>
      </c>
    </row>
    <row r="15" spans="1:4" x14ac:dyDescent="0.5">
      <c r="A15" s="17"/>
      <c r="B15" s="23">
        <v>2553</v>
      </c>
      <c r="C15" s="25">
        <v>13</v>
      </c>
      <c r="D15" s="18">
        <v>184</v>
      </c>
    </row>
    <row r="16" spans="1:4" x14ac:dyDescent="0.5">
      <c r="A16" s="17"/>
      <c r="B16" s="23">
        <v>2554</v>
      </c>
      <c r="C16" s="25">
        <v>43</v>
      </c>
      <c r="D16" s="18">
        <v>1270</v>
      </c>
    </row>
    <row r="17" spans="1:4" x14ac:dyDescent="0.5">
      <c r="A17" s="17"/>
      <c r="B17" s="23">
        <v>2555</v>
      </c>
      <c r="C17" s="25">
        <v>90</v>
      </c>
      <c r="D17" s="18">
        <v>2338</v>
      </c>
    </row>
    <row r="18" spans="1:4" x14ac:dyDescent="0.5">
      <c r="A18" s="17"/>
      <c r="B18" s="23">
        <v>2556</v>
      </c>
      <c r="C18" s="25">
        <v>157</v>
      </c>
      <c r="D18" s="18">
        <v>5537</v>
      </c>
    </row>
    <row r="19" spans="1:4" x14ac:dyDescent="0.5">
      <c r="A19" s="17"/>
      <c r="B19" s="23">
        <v>2557</v>
      </c>
      <c r="C19" s="25">
        <v>137</v>
      </c>
      <c r="D19" s="18">
        <v>4901</v>
      </c>
    </row>
    <row r="20" spans="1:4" x14ac:dyDescent="0.5">
      <c r="A20" s="17"/>
      <c r="B20" s="23">
        <v>2558</v>
      </c>
      <c r="C20" s="25">
        <v>429</v>
      </c>
      <c r="D20" s="18">
        <v>19774</v>
      </c>
    </row>
    <row r="21" spans="1:4" x14ac:dyDescent="0.5">
      <c r="A21" s="130" t="s">
        <v>33</v>
      </c>
      <c r="B21" s="130"/>
      <c r="C21" s="27">
        <f>SUM(C7:C20)</f>
        <v>1359</v>
      </c>
      <c r="D21" s="26">
        <f>SUM(D7:D20)</f>
        <v>48893</v>
      </c>
    </row>
    <row r="22" spans="1:4" x14ac:dyDescent="0.5">
      <c r="A22" s="28"/>
      <c r="B22" s="28"/>
      <c r="C22" s="29"/>
      <c r="D22" s="7"/>
    </row>
    <row r="24" spans="1:4" x14ac:dyDescent="0.5">
      <c r="A24" s="126" t="s">
        <v>36</v>
      </c>
      <c r="B24" s="126"/>
      <c r="C24" s="126"/>
      <c r="D24" s="126"/>
    </row>
    <row r="25" spans="1:4" x14ac:dyDescent="0.5">
      <c r="A25" s="126" t="s">
        <v>35</v>
      </c>
      <c r="B25" s="126"/>
      <c r="C25" s="126"/>
      <c r="D25" s="126"/>
    </row>
  </sheetData>
  <mergeCells count="6">
    <mergeCell ref="A25:D25"/>
    <mergeCell ref="A1:D1"/>
    <mergeCell ref="A2:D2"/>
    <mergeCell ref="A3:D3"/>
    <mergeCell ref="A21:B21"/>
    <mergeCell ref="A24:D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70" zoomScaleNormal="70" zoomScalePageLayoutView="40" workbookViewId="0">
      <selection activeCell="D32" sqref="D32"/>
    </sheetView>
  </sheetViews>
  <sheetFormatPr defaultRowHeight="23.25" x14ac:dyDescent="0.5"/>
  <cols>
    <col min="1" max="1" width="18.375" style="1" customWidth="1"/>
    <col min="2" max="2" width="23.125" style="1" customWidth="1"/>
    <col min="3" max="3" width="27.375" style="1" customWidth="1"/>
    <col min="4" max="4" width="17.25" style="1" customWidth="1"/>
    <col min="5" max="5" width="23.125" style="1" customWidth="1"/>
    <col min="6" max="6" width="32" style="1" customWidth="1"/>
    <col min="7" max="7" width="12.125" style="11" customWidth="1"/>
    <col min="8" max="16384" width="9" style="1"/>
  </cols>
  <sheetData>
    <row r="1" spans="1:7" ht="26.25" x14ac:dyDescent="0.55000000000000004">
      <c r="A1" s="129" t="s">
        <v>0</v>
      </c>
      <c r="B1" s="129"/>
      <c r="C1" s="129"/>
      <c r="D1" s="129"/>
      <c r="E1" s="129"/>
      <c r="F1" s="129"/>
      <c r="G1" s="129"/>
    </row>
    <row r="2" spans="1:7" ht="26.25" x14ac:dyDescent="0.55000000000000004">
      <c r="A2" s="129" t="s">
        <v>10</v>
      </c>
      <c r="B2" s="129"/>
      <c r="C2" s="129"/>
      <c r="D2" s="129"/>
      <c r="E2" s="129"/>
      <c r="F2" s="129"/>
      <c r="G2" s="129"/>
    </row>
    <row r="3" spans="1:7" ht="26.25" x14ac:dyDescent="0.55000000000000004">
      <c r="A3" s="129" t="s">
        <v>11</v>
      </c>
      <c r="B3" s="129"/>
      <c r="C3" s="129"/>
      <c r="D3" s="129"/>
      <c r="E3" s="129"/>
      <c r="F3" s="129"/>
      <c r="G3" s="129"/>
    </row>
    <row r="4" spans="1:7" ht="26.25" x14ac:dyDescent="0.55000000000000004">
      <c r="A4" s="131" t="s">
        <v>83</v>
      </c>
      <c r="B4" s="131"/>
      <c r="C4" s="131"/>
      <c r="D4" s="131"/>
      <c r="E4" s="131"/>
      <c r="F4" s="131"/>
      <c r="G4" s="131"/>
    </row>
    <row r="5" spans="1:7" x14ac:dyDescent="0.5">
      <c r="A5" s="19" t="s">
        <v>37</v>
      </c>
      <c r="B5" s="19" t="s">
        <v>38</v>
      </c>
      <c r="C5" s="19" t="s">
        <v>39</v>
      </c>
      <c r="D5" s="19" t="s">
        <v>40</v>
      </c>
      <c r="E5" s="19" t="s">
        <v>41</v>
      </c>
      <c r="F5" s="19" t="s">
        <v>42</v>
      </c>
      <c r="G5" s="21" t="s">
        <v>31</v>
      </c>
    </row>
    <row r="6" spans="1:7" x14ac:dyDescent="0.5">
      <c r="A6" s="30" t="s">
        <v>44</v>
      </c>
      <c r="B6" s="30" t="s">
        <v>45</v>
      </c>
      <c r="C6" s="30" t="s">
        <v>46</v>
      </c>
      <c r="D6" s="30" t="s">
        <v>47</v>
      </c>
      <c r="E6" s="30" t="s">
        <v>48</v>
      </c>
      <c r="F6" s="30" t="s">
        <v>49</v>
      </c>
      <c r="G6" s="31">
        <v>76800</v>
      </c>
    </row>
    <row r="7" spans="1:7" x14ac:dyDescent="0.5">
      <c r="A7" s="3" t="s">
        <v>43</v>
      </c>
      <c r="B7" s="3" t="s">
        <v>50</v>
      </c>
      <c r="C7" s="3" t="s">
        <v>51</v>
      </c>
      <c r="D7" s="3" t="s">
        <v>47</v>
      </c>
      <c r="E7" s="3" t="s">
        <v>52</v>
      </c>
      <c r="F7" s="3" t="s">
        <v>53</v>
      </c>
      <c r="G7" s="5">
        <v>6600</v>
      </c>
    </row>
    <row r="8" spans="1:7" x14ac:dyDescent="0.5">
      <c r="A8" s="3" t="s">
        <v>43</v>
      </c>
      <c r="B8" s="3" t="s">
        <v>50</v>
      </c>
      <c r="C8" s="3" t="s">
        <v>51</v>
      </c>
      <c r="D8" s="3" t="s">
        <v>47</v>
      </c>
      <c r="E8" s="3" t="s">
        <v>52</v>
      </c>
      <c r="F8" s="3" t="s">
        <v>54</v>
      </c>
      <c r="G8" s="5">
        <v>9000</v>
      </c>
    </row>
    <row r="9" spans="1:7" x14ac:dyDescent="0.5">
      <c r="A9" s="3" t="s">
        <v>43</v>
      </c>
      <c r="B9" s="3" t="s">
        <v>50</v>
      </c>
      <c r="C9" s="3" t="s">
        <v>51</v>
      </c>
      <c r="D9" s="3" t="s">
        <v>55</v>
      </c>
      <c r="E9" s="3" t="s">
        <v>55</v>
      </c>
      <c r="F9" s="3" t="s">
        <v>56</v>
      </c>
      <c r="G9" s="5">
        <v>25000</v>
      </c>
    </row>
    <row r="10" spans="1:7" x14ac:dyDescent="0.5">
      <c r="A10" s="3" t="s">
        <v>43</v>
      </c>
      <c r="B10" s="3" t="s">
        <v>57</v>
      </c>
      <c r="C10" s="3" t="s">
        <v>58</v>
      </c>
      <c r="D10" s="3" t="s">
        <v>60</v>
      </c>
      <c r="E10" s="3" t="s">
        <v>61</v>
      </c>
      <c r="F10" s="3" t="s">
        <v>62</v>
      </c>
      <c r="G10" s="5">
        <v>192012.66</v>
      </c>
    </row>
    <row r="11" spans="1:7" x14ac:dyDescent="0.5">
      <c r="A11" s="3" t="s">
        <v>43</v>
      </c>
      <c r="B11" s="3" t="s">
        <v>63</v>
      </c>
      <c r="C11" s="3" t="s">
        <v>64</v>
      </c>
      <c r="D11" s="3" t="s">
        <v>59</v>
      </c>
      <c r="E11" s="3" t="s">
        <v>65</v>
      </c>
      <c r="F11" s="3" t="s">
        <v>66</v>
      </c>
      <c r="G11" s="5">
        <v>196000</v>
      </c>
    </row>
    <row r="12" spans="1:7" x14ac:dyDescent="0.5">
      <c r="A12" s="3" t="s">
        <v>43</v>
      </c>
      <c r="B12" s="3" t="s">
        <v>50</v>
      </c>
      <c r="C12" s="3" t="s">
        <v>51</v>
      </c>
      <c r="D12" s="3" t="s">
        <v>59</v>
      </c>
      <c r="E12" s="3" t="s">
        <v>65</v>
      </c>
      <c r="F12" s="3" t="s">
        <v>67</v>
      </c>
      <c r="G12" s="5">
        <v>677000</v>
      </c>
    </row>
    <row r="13" spans="1:7" x14ac:dyDescent="0.5">
      <c r="A13" s="3" t="s">
        <v>43</v>
      </c>
      <c r="B13" s="3" t="s">
        <v>63</v>
      </c>
      <c r="C13" s="3" t="s">
        <v>64</v>
      </c>
      <c r="D13" s="3" t="s">
        <v>59</v>
      </c>
      <c r="E13" s="3" t="s">
        <v>65</v>
      </c>
      <c r="F13" s="3" t="s">
        <v>68</v>
      </c>
      <c r="G13" s="5">
        <v>597000</v>
      </c>
    </row>
    <row r="14" spans="1:7" x14ac:dyDescent="0.5">
      <c r="A14" s="3" t="s">
        <v>43</v>
      </c>
      <c r="B14" s="3" t="s">
        <v>63</v>
      </c>
      <c r="C14" s="3" t="s">
        <v>64</v>
      </c>
      <c r="D14" s="3" t="s">
        <v>59</v>
      </c>
      <c r="E14" s="3" t="s">
        <v>65</v>
      </c>
      <c r="F14" s="3" t="s">
        <v>69</v>
      </c>
      <c r="G14" s="5">
        <v>282000</v>
      </c>
    </row>
    <row r="15" spans="1:7" x14ac:dyDescent="0.5">
      <c r="A15" s="3" t="s">
        <v>43</v>
      </c>
      <c r="B15" s="3" t="s">
        <v>63</v>
      </c>
      <c r="C15" s="3" t="s">
        <v>64</v>
      </c>
      <c r="D15" s="3" t="s">
        <v>59</v>
      </c>
      <c r="E15" s="3" t="s">
        <v>65</v>
      </c>
      <c r="F15" s="3" t="s">
        <v>70</v>
      </c>
      <c r="G15" s="5">
        <v>604000</v>
      </c>
    </row>
    <row r="16" spans="1:7" x14ac:dyDescent="0.5">
      <c r="A16" s="3" t="s">
        <v>43</v>
      </c>
      <c r="B16" s="3" t="s">
        <v>71</v>
      </c>
      <c r="C16" s="3" t="s">
        <v>72</v>
      </c>
      <c r="D16" s="3" t="s">
        <v>59</v>
      </c>
      <c r="E16" s="3" t="s">
        <v>65</v>
      </c>
      <c r="F16" s="3" t="s">
        <v>73</v>
      </c>
      <c r="G16" s="5">
        <v>1075000</v>
      </c>
    </row>
    <row r="17" spans="1:7" x14ac:dyDescent="0.5">
      <c r="A17" s="3" t="s">
        <v>44</v>
      </c>
      <c r="B17" s="3" t="s">
        <v>45</v>
      </c>
      <c r="C17" s="3" t="s">
        <v>46</v>
      </c>
      <c r="D17" s="3" t="s">
        <v>74</v>
      </c>
      <c r="E17" s="3" t="s">
        <v>75</v>
      </c>
      <c r="F17" s="3" t="s">
        <v>76</v>
      </c>
      <c r="G17" s="5">
        <v>844000</v>
      </c>
    </row>
    <row r="18" spans="1:7" x14ac:dyDescent="0.5">
      <c r="A18" s="3" t="s">
        <v>44</v>
      </c>
      <c r="B18" s="3" t="s">
        <v>77</v>
      </c>
      <c r="C18" s="3" t="s">
        <v>77</v>
      </c>
      <c r="D18" s="3" t="s">
        <v>77</v>
      </c>
      <c r="E18" s="3" t="s">
        <v>77</v>
      </c>
      <c r="F18" s="3" t="s">
        <v>78</v>
      </c>
      <c r="G18" s="5">
        <v>335800</v>
      </c>
    </row>
    <row r="19" spans="1:7" x14ac:dyDescent="0.5">
      <c r="A19" s="3" t="s">
        <v>44</v>
      </c>
      <c r="B19" s="3" t="s">
        <v>77</v>
      </c>
      <c r="C19" s="3" t="s">
        <v>77</v>
      </c>
      <c r="D19" s="3" t="s">
        <v>77</v>
      </c>
      <c r="E19" s="3" t="s">
        <v>77</v>
      </c>
      <c r="F19" s="3" t="s">
        <v>79</v>
      </c>
      <c r="G19" s="5">
        <v>94000</v>
      </c>
    </row>
    <row r="20" spans="1:7" x14ac:dyDescent="0.5">
      <c r="A20" s="3" t="s">
        <v>44</v>
      </c>
      <c r="B20" s="3" t="s">
        <v>57</v>
      </c>
      <c r="C20" s="3" t="s">
        <v>58</v>
      </c>
      <c r="D20" s="3" t="s">
        <v>60</v>
      </c>
      <c r="E20" s="3" t="s">
        <v>80</v>
      </c>
      <c r="F20" s="3" t="s">
        <v>81</v>
      </c>
      <c r="G20" s="5">
        <v>1060</v>
      </c>
    </row>
    <row r="21" spans="1:7" x14ac:dyDescent="0.5">
      <c r="A21" s="32" t="s">
        <v>44</v>
      </c>
      <c r="B21" s="32" t="s">
        <v>63</v>
      </c>
      <c r="C21" s="32" t="s">
        <v>64</v>
      </c>
      <c r="D21" s="32" t="s">
        <v>59</v>
      </c>
      <c r="E21" s="32" t="s">
        <v>65</v>
      </c>
      <c r="F21" s="32" t="s">
        <v>82</v>
      </c>
      <c r="G21" s="33">
        <v>4148</v>
      </c>
    </row>
    <row r="22" spans="1:7" ht="24" thickBot="1" x14ac:dyDescent="0.55000000000000004">
      <c r="A22" s="132" t="s">
        <v>84</v>
      </c>
      <c r="B22" s="132"/>
      <c r="C22" s="132"/>
      <c r="D22" s="132"/>
      <c r="E22" s="132"/>
      <c r="F22" s="132"/>
      <c r="G22" s="34">
        <f>SUM(G6:G21)</f>
        <v>5019420.66</v>
      </c>
    </row>
    <row r="23" spans="1:7" ht="24" thickTop="1" x14ac:dyDescent="0.5"/>
    <row r="24" spans="1:7" x14ac:dyDescent="0.5">
      <c r="A24" s="126" t="s">
        <v>86</v>
      </c>
      <c r="B24" s="126"/>
      <c r="C24" s="126"/>
      <c r="D24" s="126"/>
      <c r="E24" s="126"/>
      <c r="F24" s="126"/>
      <c r="G24" s="126"/>
    </row>
    <row r="25" spans="1:7" x14ac:dyDescent="0.5">
      <c r="A25" s="1" t="s">
        <v>85</v>
      </c>
    </row>
  </sheetData>
  <mergeCells count="6">
    <mergeCell ref="A24:G24"/>
    <mergeCell ref="A1:G1"/>
    <mergeCell ref="A2:G2"/>
    <mergeCell ref="A3:G3"/>
    <mergeCell ref="A4:G4"/>
    <mergeCell ref="A22:F22"/>
  </mergeCells>
  <pageMargins left="0.84348958333333335" right="0.25" top="0.75" bottom="0.75" header="0.3" footer="0.3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70" zoomScaleNormal="70" zoomScalePageLayoutView="40" workbookViewId="0">
      <selection activeCell="F22" sqref="F22"/>
    </sheetView>
  </sheetViews>
  <sheetFormatPr defaultRowHeight="23.25" x14ac:dyDescent="0.5"/>
  <cols>
    <col min="1" max="1" width="16.375" style="1" customWidth="1"/>
    <col min="2" max="2" width="18" style="1" customWidth="1"/>
    <col min="3" max="3" width="31.375" style="1" bestFit="1" customWidth="1"/>
    <col min="4" max="4" width="13.5" style="1" customWidth="1"/>
    <col min="5" max="5" width="41" style="1" customWidth="1"/>
    <col min="6" max="6" width="32" style="1" customWidth="1"/>
    <col min="7" max="7" width="12.125" style="11" customWidth="1"/>
    <col min="8" max="16384" width="9" style="1"/>
  </cols>
  <sheetData>
    <row r="1" spans="1:7" ht="26.25" x14ac:dyDescent="0.55000000000000004">
      <c r="A1" s="129" t="s">
        <v>0</v>
      </c>
      <c r="B1" s="129"/>
      <c r="C1" s="129"/>
      <c r="D1" s="129"/>
      <c r="E1" s="129"/>
      <c r="F1" s="129"/>
      <c r="G1" s="129"/>
    </row>
    <row r="2" spans="1:7" ht="26.25" x14ac:dyDescent="0.55000000000000004">
      <c r="A2" s="129" t="s">
        <v>10</v>
      </c>
      <c r="B2" s="129"/>
      <c r="C2" s="129"/>
      <c r="D2" s="129"/>
      <c r="E2" s="129"/>
      <c r="F2" s="129"/>
      <c r="G2" s="129"/>
    </row>
    <row r="3" spans="1:7" ht="26.25" x14ac:dyDescent="0.55000000000000004">
      <c r="A3" s="129" t="s">
        <v>11</v>
      </c>
      <c r="B3" s="129"/>
      <c r="C3" s="129"/>
      <c r="D3" s="129"/>
      <c r="E3" s="129"/>
      <c r="F3" s="129"/>
      <c r="G3" s="129"/>
    </row>
    <row r="4" spans="1:7" ht="26.25" x14ac:dyDescent="0.55000000000000004">
      <c r="A4" s="131" t="s">
        <v>87</v>
      </c>
      <c r="B4" s="131"/>
      <c r="C4" s="131"/>
      <c r="D4" s="131"/>
      <c r="E4" s="131"/>
      <c r="F4" s="131"/>
      <c r="G4" s="131"/>
    </row>
    <row r="5" spans="1:7" x14ac:dyDescent="0.5">
      <c r="A5" s="19" t="s">
        <v>37</v>
      </c>
      <c r="B5" s="19" t="s">
        <v>38</v>
      </c>
      <c r="C5" s="19" t="s">
        <v>39</v>
      </c>
      <c r="D5" s="19" t="s">
        <v>40</v>
      </c>
      <c r="E5" s="19" t="s">
        <v>41</v>
      </c>
      <c r="F5" s="19" t="s">
        <v>42</v>
      </c>
      <c r="G5" s="21" t="s">
        <v>31</v>
      </c>
    </row>
    <row r="6" spans="1:7" x14ac:dyDescent="0.5">
      <c r="A6" s="3" t="s">
        <v>43</v>
      </c>
      <c r="B6" s="3" t="s">
        <v>50</v>
      </c>
      <c r="C6" s="3" t="s">
        <v>51</v>
      </c>
      <c r="D6" s="3" t="s">
        <v>89</v>
      </c>
      <c r="E6" s="3" t="s">
        <v>90</v>
      </c>
      <c r="F6" s="3" t="s">
        <v>91</v>
      </c>
      <c r="G6" s="5">
        <v>351496</v>
      </c>
    </row>
    <row r="7" spans="1:7" x14ac:dyDescent="0.5">
      <c r="A7" s="3" t="s">
        <v>43</v>
      </c>
      <c r="B7" s="3" t="s">
        <v>50</v>
      </c>
      <c r="C7" s="3" t="s">
        <v>88</v>
      </c>
      <c r="D7" s="3" t="s">
        <v>89</v>
      </c>
      <c r="E7" s="3" t="s">
        <v>90</v>
      </c>
      <c r="F7" s="3" t="s">
        <v>91</v>
      </c>
      <c r="G7" s="5">
        <v>111451</v>
      </c>
    </row>
    <row r="8" spans="1:7" x14ac:dyDescent="0.5">
      <c r="A8" s="3" t="s">
        <v>43</v>
      </c>
      <c r="B8" s="3" t="s">
        <v>57</v>
      </c>
      <c r="C8" s="3" t="s">
        <v>93</v>
      </c>
      <c r="D8" s="3" t="s">
        <v>89</v>
      </c>
      <c r="E8" s="3" t="s">
        <v>90</v>
      </c>
      <c r="F8" s="3" t="s">
        <v>91</v>
      </c>
      <c r="G8" s="5">
        <v>45980</v>
      </c>
    </row>
    <row r="9" spans="1:7" x14ac:dyDescent="0.5">
      <c r="A9" s="3" t="s">
        <v>43</v>
      </c>
      <c r="B9" s="3" t="s">
        <v>63</v>
      </c>
      <c r="C9" s="3" t="s">
        <v>94</v>
      </c>
      <c r="D9" s="3" t="s">
        <v>89</v>
      </c>
      <c r="E9" s="3" t="s">
        <v>90</v>
      </c>
      <c r="F9" s="3" t="s">
        <v>91</v>
      </c>
      <c r="G9" s="5">
        <v>86192</v>
      </c>
    </row>
    <row r="10" spans="1:7" ht="24" thickBot="1" x14ac:dyDescent="0.55000000000000004">
      <c r="A10" s="132" t="s">
        <v>92</v>
      </c>
      <c r="B10" s="132"/>
      <c r="C10" s="132"/>
      <c r="D10" s="132"/>
      <c r="E10" s="132"/>
      <c r="F10" s="132"/>
      <c r="G10" s="35">
        <f>SUM(G6:G9)</f>
        <v>595119</v>
      </c>
    </row>
    <row r="11" spans="1:7" ht="24" thickTop="1" x14ac:dyDescent="0.5"/>
    <row r="13" spans="1:7" x14ac:dyDescent="0.5">
      <c r="A13" s="126" t="s">
        <v>95</v>
      </c>
      <c r="B13" s="126"/>
      <c r="C13" s="126"/>
      <c r="D13" s="126"/>
      <c r="E13" s="126"/>
      <c r="F13" s="126"/>
      <c r="G13" s="126"/>
    </row>
    <row r="14" spans="1:7" x14ac:dyDescent="0.5">
      <c r="A14" s="1" t="s">
        <v>85</v>
      </c>
    </row>
  </sheetData>
  <mergeCells count="6">
    <mergeCell ref="A13:G13"/>
    <mergeCell ref="A1:G1"/>
    <mergeCell ref="A2:G2"/>
    <mergeCell ref="A3:G3"/>
    <mergeCell ref="A4:G4"/>
    <mergeCell ref="A10:F10"/>
  </mergeCells>
  <pageMargins left="0.84348958333333335" right="0.25" top="0.75" bottom="0.75" header="0.3" footer="0.3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view="pageLayout" topLeftCell="A2" zoomScaleNormal="100" workbookViewId="0">
      <selection activeCell="C18" sqref="C18"/>
    </sheetView>
  </sheetViews>
  <sheetFormatPr defaultRowHeight="23.25" x14ac:dyDescent="0.5"/>
  <cols>
    <col min="1" max="1" width="9" style="1"/>
    <col min="2" max="2" width="28.5" style="1" customWidth="1"/>
    <col min="3" max="3" width="25" style="11" customWidth="1"/>
    <col min="4" max="4" width="15.75" style="1" customWidth="1"/>
    <col min="5" max="16384" width="9" style="1"/>
  </cols>
  <sheetData>
    <row r="1" spans="1:4" ht="26.25" x14ac:dyDescent="0.55000000000000004">
      <c r="A1" s="129" t="s">
        <v>0</v>
      </c>
      <c r="B1" s="129"/>
      <c r="C1" s="129"/>
      <c r="D1" s="129"/>
    </row>
    <row r="2" spans="1:4" ht="26.25" x14ac:dyDescent="0.55000000000000004">
      <c r="A2" s="129" t="s">
        <v>10</v>
      </c>
      <c r="B2" s="129"/>
      <c r="C2" s="129"/>
      <c r="D2" s="129"/>
    </row>
    <row r="3" spans="1:4" ht="26.25" x14ac:dyDescent="0.55000000000000004">
      <c r="A3" s="129" t="s">
        <v>96</v>
      </c>
      <c r="B3" s="129"/>
      <c r="C3" s="129"/>
      <c r="D3" s="129"/>
    </row>
    <row r="4" spans="1:4" ht="26.25" x14ac:dyDescent="0.55000000000000004">
      <c r="A4" s="8" t="s">
        <v>97</v>
      </c>
      <c r="B4" s="8"/>
      <c r="C4" s="12"/>
      <c r="D4" s="8"/>
    </row>
    <row r="5" spans="1:4" s="39" customFormat="1" ht="10.5" x14ac:dyDescent="0.25">
      <c r="A5" s="37"/>
      <c r="B5" s="37"/>
      <c r="C5" s="38"/>
      <c r="D5" s="37"/>
    </row>
    <row r="6" spans="1:4" x14ac:dyDescent="0.5">
      <c r="B6" s="1" t="s">
        <v>98</v>
      </c>
      <c r="C6" s="11">
        <v>30953.31</v>
      </c>
    </row>
    <row r="7" spans="1:4" x14ac:dyDescent="0.5">
      <c r="B7" s="1" t="s">
        <v>99</v>
      </c>
      <c r="C7" s="11">
        <v>534414</v>
      </c>
    </row>
    <row r="8" spans="1:4" x14ac:dyDescent="0.5">
      <c r="B8" s="1" t="s">
        <v>100</v>
      </c>
      <c r="C8" s="11">
        <v>91000</v>
      </c>
    </row>
    <row r="9" spans="1:4" x14ac:dyDescent="0.5">
      <c r="B9" s="1" t="s">
        <v>101</v>
      </c>
      <c r="C9" s="11">
        <v>5627.83</v>
      </c>
    </row>
    <row r="10" spans="1:4" x14ac:dyDescent="0.5">
      <c r="B10" s="1" t="s">
        <v>102</v>
      </c>
      <c r="C10" s="11">
        <v>25827.85</v>
      </c>
    </row>
    <row r="11" spans="1:4" x14ac:dyDescent="0.5">
      <c r="B11" s="1" t="s">
        <v>103</v>
      </c>
      <c r="C11" s="11">
        <v>1254987.3600000001</v>
      </c>
    </row>
    <row r="12" spans="1:4" ht="24" thickBot="1" x14ac:dyDescent="0.55000000000000004">
      <c r="B12" s="1" t="s">
        <v>104</v>
      </c>
      <c r="C12" s="13">
        <f>SUM(C6:C11)</f>
        <v>1942810.35</v>
      </c>
    </row>
    <row r="13" spans="1:4" ht="24" thickTop="1" x14ac:dyDescent="0.5"/>
    <row r="15" spans="1:4" x14ac:dyDescent="0.5">
      <c r="A15" s="126" t="s">
        <v>105</v>
      </c>
      <c r="B15" s="127"/>
      <c r="C15" s="127"/>
      <c r="D15" s="127"/>
    </row>
    <row r="16" spans="1:4" x14ac:dyDescent="0.5">
      <c r="A16" s="126" t="s">
        <v>106</v>
      </c>
      <c r="B16" s="127"/>
      <c r="C16" s="127"/>
      <c r="D16" s="127"/>
    </row>
  </sheetData>
  <mergeCells count="5">
    <mergeCell ref="A1:D1"/>
    <mergeCell ref="A2:D2"/>
    <mergeCell ref="A3:D3"/>
    <mergeCell ref="A15:D15"/>
    <mergeCell ref="A16:D16"/>
  </mergeCells>
  <pageMargins left="1.25" right="0.7" top="0.75" bottom="0.75" header="0.3" footer="0.3"/>
  <pageSetup paperSize="9"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Normal="100" workbookViewId="0">
      <selection activeCell="H32" sqref="H32"/>
    </sheetView>
  </sheetViews>
  <sheetFormatPr defaultRowHeight="23.25" x14ac:dyDescent="0.5"/>
  <cols>
    <col min="1" max="1" width="8" style="1" customWidth="1"/>
    <col min="2" max="2" width="37.75" style="1" bestFit="1" customWidth="1"/>
    <col min="3" max="3" width="13.625" style="11" customWidth="1"/>
    <col min="4" max="4" width="12.875" style="11" customWidth="1"/>
    <col min="5" max="5" width="3.125" style="11" customWidth="1"/>
    <col min="6" max="6" width="19.625" style="11" customWidth="1"/>
    <col min="7" max="16384" width="9" style="1"/>
  </cols>
  <sheetData>
    <row r="1" spans="1:6" ht="26.25" x14ac:dyDescent="0.55000000000000004">
      <c r="A1" s="129" t="s">
        <v>0</v>
      </c>
      <c r="B1" s="129"/>
      <c r="C1" s="129"/>
      <c r="D1" s="129"/>
      <c r="E1" s="129"/>
      <c r="F1" s="129"/>
    </row>
    <row r="2" spans="1:6" ht="26.25" x14ac:dyDescent="0.55000000000000004">
      <c r="A2" s="129" t="s">
        <v>10</v>
      </c>
      <c r="B2" s="129"/>
      <c r="C2" s="129"/>
      <c r="D2" s="129"/>
      <c r="E2" s="129"/>
      <c r="F2" s="129"/>
    </row>
    <row r="3" spans="1:6" ht="26.25" x14ac:dyDescent="0.55000000000000004">
      <c r="A3" s="129" t="s">
        <v>107</v>
      </c>
      <c r="B3" s="129"/>
      <c r="C3" s="129"/>
      <c r="D3" s="129"/>
      <c r="E3" s="129"/>
      <c r="F3" s="129"/>
    </row>
    <row r="4" spans="1:6" s="40" customFormat="1" ht="14.25" x14ac:dyDescent="0.3">
      <c r="A4" s="42"/>
      <c r="B4" s="42"/>
      <c r="C4" s="43"/>
      <c r="D4" s="43"/>
      <c r="E4" s="43"/>
      <c r="F4" s="43"/>
    </row>
    <row r="5" spans="1:6" ht="26.25" x14ac:dyDescent="0.55000000000000004">
      <c r="A5" s="8" t="s">
        <v>108</v>
      </c>
      <c r="B5" s="8"/>
      <c r="C5" s="12"/>
      <c r="D5" s="12"/>
      <c r="E5" s="12"/>
      <c r="F5" s="12"/>
    </row>
    <row r="6" spans="1:6" x14ac:dyDescent="0.5">
      <c r="A6" s="1" t="s">
        <v>109</v>
      </c>
      <c r="F6" s="11">
        <v>10465967.35</v>
      </c>
    </row>
    <row r="7" spans="1:6" x14ac:dyDescent="0.5">
      <c r="B7" s="1" t="s">
        <v>110</v>
      </c>
      <c r="C7" s="11">
        <v>11775342.859999999</v>
      </c>
    </row>
    <row r="8" spans="1:6" x14ac:dyDescent="0.5">
      <c r="B8" s="1" t="s">
        <v>111</v>
      </c>
    </row>
    <row r="9" spans="1:6" x14ac:dyDescent="0.5">
      <c r="B9" s="1" t="s">
        <v>112</v>
      </c>
      <c r="C9" s="11">
        <v>2943835.72</v>
      </c>
    </row>
    <row r="10" spans="1:6" x14ac:dyDescent="0.5">
      <c r="A10" s="1" t="s">
        <v>113</v>
      </c>
      <c r="B10" s="1" t="s">
        <v>114</v>
      </c>
      <c r="D10" s="11">
        <v>8831507.1400000006</v>
      </c>
    </row>
    <row r="11" spans="1:6" x14ac:dyDescent="0.5">
      <c r="B11" s="1" t="s">
        <v>115</v>
      </c>
      <c r="D11" s="11">
        <v>3840</v>
      </c>
    </row>
    <row r="12" spans="1:6" x14ac:dyDescent="0.5">
      <c r="B12" s="1" t="s">
        <v>32</v>
      </c>
      <c r="D12" s="11">
        <v>48893</v>
      </c>
    </row>
    <row r="13" spans="1:6" x14ac:dyDescent="0.5">
      <c r="B13" s="1" t="s">
        <v>119</v>
      </c>
      <c r="D13" s="11">
        <v>158155</v>
      </c>
    </row>
    <row r="14" spans="1:6" x14ac:dyDescent="0.5">
      <c r="A14" s="1" t="s">
        <v>116</v>
      </c>
      <c r="B14" s="1" t="s">
        <v>117</v>
      </c>
      <c r="D14" s="11">
        <v>10383245</v>
      </c>
    </row>
    <row r="15" spans="1:6" x14ac:dyDescent="0.5">
      <c r="B15" s="1" t="s">
        <v>32</v>
      </c>
      <c r="D15" s="41">
        <v>5853.97</v>
      </c>
      <c r="E15" s="7"/>
      <c r="F15" s="11">
        <v>1346703.83</v>
      </c>
    </row>
    <row r="16" spans="1:6" ht="24" thickBot="1" x14ac:dyDescent="0.55000000000000004">
      <c r="A16" s="1" t="s">
        <v>118</v>
      </c>
      <c r="F16" s="36">
        <f>F6-F15</f>
        <v>9119263.5199999996</v>
      </c>
    </row>
    <row r="17" spans="1:6" ht="24" thickTop="1" x14ac:dyDescent="0.5"/>
    <row r="18" spans="1:6" x14ac:dyDescent="0.5">
      <c r="A18" s="1" t="s">
        <v>120</v>
      </c>
    </row>
    <row r="19" spans="1:6" x14ac:dyDescent="0.5">
      <c r="B19" s="1" t="s">
        <v>121</v>
      </c>
      <c r="F19" s="11">
        <v>48893</v>
      </c>
    </row>
    <row r="20" spans="1:6" x14ac:dyDescent="0.5">
      <c r="B20" s="1" t="s">
        <v>122</v>
      </c>
      <c r="F20" s="11">
        <f>F16-F19</f>
        <v>9070370.5199999996</v>
      </c>
    </row>
    <row r="21" spans="1:6" ht="24" thickBot="1" x14ac:dyDescent="0.55000000000000004">
      <c r="F21" s="36">
        <f>SUM(F19:F20)</f>
        <v>9119263.5199999996</v>
      </c>
    </row>
    <row r="22" spans="1:6" ht="24" thickTop="1" x14ac:dyDescent="0.5"/>
    <row r="23" spans="1:6" x14ac:dyDescent="0.5">
      <c r="A23" s="126"/>
      <c r="B23" s="127"/>
      <c r="C23" s="127"/>
      <c r="D23" s="127"/>
      <c r="E23" s="127"/>
      <c r="F23" s="127"/>
    </row>
    <row r="24" spans="1:6" x14ac:dyDescent="0.5">
      <c r="A24" s="126" t="s">
        <v>124</v>
      </c>
      <c r="B24" s="127"/>
      <c r="C24" s="127"/>
      <c r="D24" s="127"/>
      <c r="E24" s="127"/>
      <c r="F24" s="127"/>
    </row>
    <row r="25" spans="1:6" x14ac:dyDescent="0.5">
      <c r="A25" s="126" t="s">
        <v>123</v>
      </c>
      <c r="B25" s="127"/>
      <c r="C25" s="127"/>
      <c r="D25" s="127"/>
      <c r="E25" s="127"/>
      <c r="F25" s="127"/>
    </row>
    <row r="28" spans="1:6" x14ac:dyDescent="0.5">
      <c r="B28" s="59"/>
      <c r="C28" s="60"/>
      <c r="D28" s="60"/>
    </row>
    <row r="30" spans="1:6" x14ac:dyDescent="0.5">
      <c r="B30" s="1" t="s">
        <v>167</v>
      </c>
    </row>
    <row r="31" spans="1:6" x14ac:dyDescent="0.5">
      <c r="B31" s="59" t="s">
        <v>168</v>
      </c>
      <c r="C31" s="60"/>
      <c r="D31" s="60"/>
    </row>
  </sheetData>
  <mergeCells count="6">
    <mergeCell ref="A25:F25"/>
    <mergeCell ref="A1:F1"/>
    <mergeCell ref="A2:F2"/>
    <mergeCell ref="A3:F3"/>
    <mergeCell ref="A23:F23"/>
    <mergeCell ref="A24:F24"/>
  </mergeCells>
  <pageMargins left="0.6458333333333333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30</vt:i4>
      </vt:variant>
      <vt:variant>
        <vt:lpstr>ช่วงที่มีชื่อ</vt:lpstr>
      </vt:variant>
      <vt:variant>
        <vt:i4>1</vt:i4>
      </vt:variant>
    </vt:vector>
  </HeadingPairs>
  <TitlesOfParts>
    <vt:vector size="31" baseType="lpstr">
      <vt:lpstr>งบแสดงฐานะ1 </vt:lpstr>
      <vt:lpstr>งบแสดงฐานะ 2</vt:lpstr>
      <vt:lpstr>หมายเหตุ 3</vt:lpstr>
      <vt:lpstr>หมายเหตุ 4</vt:lpstr>
      <vt:lpstr>หมายเหตุ 5</vt:lpstr>
      <vt:lpstr>หมายเหตุ 10</vt:lpstr>
      <vt:lpstr>หมายเหตุ 11</vt:lpstr>
      <vt:lpstr>หมายเหตุ 12</vt:lpstr>
      <vt:lpstr>หมายเหตุ 13</vt:lpstr>
      <vt:lpstr>หมายเหตุ 17</vt:lpstr>
      <vt:lpstr>จ่ายจากงบกลาง</vt:lpstr>
      <vt:lpstr>จ่ายแผนงานรักษาความสงบภายใน</vt:lpstr>
      <vt:lpstr>แผนงานการศึกษา</vt:lpstr>
      <vt:lpstr>แผนงานสาธารณสุข</vt:lpstr>
      <vt:lpstr>แผนงานสังคมสงเคราะห์</vt:lpstr>
      <vt:lpstr>แผนงานเคหะฯ</vt:lpstr>
      <vt:lpstr>แผนงานสร้างความเข็มแข็ง</vt:lpstr>
      <vt:lpstr>แผนงานศาสนาฯ</vt:lpstr>
      <vt:lpstr>แผนงานการเกษตร</vt:lpstr>
      <vt:lpstr>แผนงานการพาณิชย์</vt:lpstr>
      <vt:lpstr>จ่ายแผนงานบริหารฯ</vt:lpstr>
      <vt:lpstr>รายงานรวมตามแผนงาน</vt:lpstr>
      <vt:lpstr>รายงานจ่ายจากเงินสะสม</vt:lpstr>
      <vt:lpstr>รายงานจ่ายจากเงินอุดหนุนเฉพาะกิ</vt:lpstr>
      <vt:lpstr>งบแสดงผลการดำเนินงานรวม</vt:lpstr>
      <vt:lpstr>รายงานจ่ายจากเงินทุนสะสม </vt:lpstr>
      <vt:lpstr>Sheet1</vt:lpstr>
      <vt:lpstr>Sheet2</vt:lpstr>
      <vt:lpstr>Sheet3</vt:lpstr>
      <vt:lpstr>Sheet4</vt:lpstr>
      <vt:lpstr>งบแสดงผลการดำเนินงานรวม!Print_Area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2018-01-09T10:13:05Z</cp:lastPrinted>
  <dcterms:created xsi:type="dcterms:W3CDTF">2015-10-06T02:23:33Z</dcterms:created>
  <dcterms:modified xsi:type="dcterms:W3CDTF">2018-01-09T10:14:07Z</dcterms:modified>
</cp:coreProperties>
</file>